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U:\für Homepage Hekatron\"/>
    </mc:Choice>
  </mc:AlternateContent>
  <xr:revisionPtr revIDLastSave="0" documentId="13_ncr:1_{00777736-D4BC-4A76-B3A0-5EDEC46F8EAD}" xr6:coauthVersionLast="47" xr6:coauthVersionMax="47" xr10:uidLastSave="{00000000-0000-0000-0000-000000000000}"/>
  <bookViews>
    <workbookView xWindow="-25320" yWindow="135" windowWidth="25440" windowHeight="15390" xr2:uid="{B6EBDEC8-FC04-4948-AC3B-4D287FB211DC}"/>
  </bookViews>
  <sheets>
    <sheet name="Formular LS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8" i="1" l="1"/>
  <c r="A126" i="1"/>
  <c r="A124" i="1"/>
  <c r="A122" i="1"/>
  <c r="A120" i="1"/>
  <c r="A119" i="1"/>
  <c r="A118" i="1"/>
  <c r="A116" i="1"/>
  <c r="A114" i="1"/>
  <c r="A113" i="1"/>
  <c r="A112" i="1"/>
  <c r="A111" i="1"/>
  <c r="A110" i="1"/>
  <c r="A109" i="1"/>
  <c r="A107" i="1"/>
  <c r="A105" i="1"/>
  <c r="A104" i="1"/>
  <c r="A103" i="1"/>
  <c r="A102" i="1"/>
  <c r="A101" i="1"/>
  <c r="A100" i="1"/>
  <c r="A99" i="1"/>
  <c r="A98" i="1"/>
  <c r="A97" i="1"/>
  <c r="A95" i="1"/>
  <c r="A93" i="1"/>
  <c r="A92" i="1"/>
  <c r="A91" i="1"/>
  <c r="A90" i="1"/>
  <c r="A89" i="1"/>
  <c r="A88" i="1"/>
  <c r="A87" i="1"/>
  <c r="A86" i="1"/>
  <c r="A85" i="1"/>
  <c r="A83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7" i="1"/>
  <c r="A55" i="1"/>
  <c r="A54" i="1"/>
  <c r="A53" i="1"/>
  <c r="A52" i="1"/>
  <c r="A50" i="1"/>
  <c r="A48" i="1"/>
  <c r="A47" i="1"/>
  <c r="A46" i="1"/>
  <c r="A45" i="1"/>
  <c r="A43" i="1"/>
  <c r="A41" i="1"/>
  <c r="A40" i="1"/>
  <c r="A39" i="1"/>
  <c r="A38" i="1"/>
  <c r="A37" i="1"/>
  <c r="A36" i="1"/>
  <c r="A35" i="1"/>
  <c r="A34" i="1"/>
  <c r="A33" i="1"/>
  <c r="A31" i="1"/>
  <c r="A29" i="1"/>
  <c r="A28" i="1"/>
  <c r="A26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8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<sst xmlns="http://schemas.openxmlformats.org/spreadsheetml/2006/main" count="60" uniqueCount="1">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</sst>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5"/>
      <color theme="0"/>
      <name val="Aptos Narrow"/>
      <family val="2"/>
      <scheme val="minor"/>
    </font>
    <font>
      <sz val="11"/>
      <color rgb="FF008EC0"/>
      <name val="Aptos Narrow"/>
      <family val="2"/>
      <scheme val="minor"/>
    </font>
    <font>
      <b/>
      <sz val="5"/>
      <color theme="1"/>
      <name val="Aptos Narrow"/>
      <family val="2"/>
      <scheme val="minor"/>
    </font>
    <font>
      <sz val="5"/>
      <color theme="1"/>
      <name val="Aptos Narrow"/>
      <family val="2"/>
      <scheme val="minor"/>
    </font>
    <font>
      <sz val="5"/>
      <color rgb="FF008EC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8EC0"/>
        <bgColor theme="4" tint="0.39994506668294322"/>
      </patternFill>
    </fill>
    <fill>
      <patternFill patternType="solid">
        <fgColor rgb="FF008EC0"/>
        <bgColor indexed="64"/>
      </patternFill>
    </fill>
  </fills>
  <borders count="1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vertical="top" wrapText="1"/>
    </xf>
    <xf numFmtId="0" fontId="0" fillId="2" borderId="2" xfId="0" applyFill="1" applyBorder="1" applyAlignment="1">
      <alignment horizontal="left" vertical="top" wrapText="1" shrinkToFit="1"/>
    </xf>
    <xf numFmtId="0" fontId="0" fillId="0" borderId="2" xfId="0" applyBorder="1" applyAlignment="1" applyProtection="1">
      <alignment vertical="top" wrapText="1"/>
      <protection locked="0"/>
    </xf>
    <xf numFmtId="0" fontId="0" fillId="2" borderId="3" xfId="0" applyFill="1" applyBorder="1" applyAlignment="1">
      <alignment horizontal="left" vertical="top" wrapText="1" shrinkToFi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1" fillId="3" borderId="6" xfId="0" quotePrefix="1" applyFont="1" applyFill="1" applyBorder="1" applyAlignment="1">
      <alignment horizontal="left" vertical="center" wrapText="1"/>
    </xf>
    <xf numFmtId="0" fontId="1" fillId="3" borderId="7" xfId="0" quotePrefix="1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5" fillId="0" borderId="0" xfId="0" quotePrefix="1" applyFont="1" applyAlignment="1">
      <alignment vertical="center" wrapText="1"/>
    </xf>
    <xf numFmtId="0" fontId="3" fillId="0" borderId="10" xfId="0" applyFont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 shrinkToFit="1"/>
    </xf>
    <xf numFmtId="0" fontId="4" fillId="0" borderId="0" xfId="0" applyFont="1"/>
    <xf numFmtId="0" fontId="6" fillId="0" borderId="0" xfId="0" applyFont="1"/>
    <xf numFmtId="0" fontId="1" fillId="4" borderId="6" xfId="0" quotePrefix="1" applyFont="1" applyFill="1" applyBorder="1" applyAlignment="1">
      <alignment horizontal="left" vertical="center" wrapText="1"/>
    </xf>
    <xf numFmtId="0" fontId="0" fillId="4" borderId="7" xfId="0" quotePrefix="1" applyFill="1" applyBorder="1" applyAlignment="1">
      <alignment vertical="top" wrapText="1"/>
    </xf>
    <xf numFmtId="0" fontId="3" fillId="0" borderId="0" xfId="0" quotePrefix="1" applyFont="1" applyAlignment="1">
      <alignment vertical="top" wrapText="1"/>
    </xf>
    <xf numFmtId="0" fontId="0" fillId="0" borderId="0" xfId="0" quotePrefix="1" applyAlignment="1">
      <alignment wrapText="1"/>
    </xf>
    <xf numFmtId="0" fontId="0" fillId="4" borderId="7" xfId="0" quotePrefix="1" applyFill="1" applyBorder="1" applyAlignment="1">
      <alignment wrapText="1"/>
    </xf>
    <xf numFmtId="0" fontId="6" fillId="0" borderId="0" xfId="0" quotePrefix="1" applyFont="1" applyAlignment="1">
      <alignment wrapText="1"/>
    </xf>
    <xf numFmtId="0" fontId="0" fillId="4" borderId="7" xfId="0" quotePrefix="1" applyFill="1" applyBorder="1" applyAlignment="1">
      <alignment vertical="center" wrapText="1"/>
    </xf>
    <xf numFmtId="0" fontId="6" fillId="0" borderId="0" xfId="0" quotePrefix="1" applyFont="1" applyAlignment="1">
      <alignment vertical="center" wrapText="1"/>
    </xf>
    <xf numFmtId="0" fontId="7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0" fillId="0" borderId="0" xfId="0" quotePrefix="1" applyAlignment="1">
      <alignment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ep\Downloads\VL-0774%20Lieferantenselbstauskunft%20(2).xlsm" TargetMode="External"/><Relationship Id="rId1" Type="http://schemas.openxmlformats.org/officeDocument/2006/relationships/externalLinkPath" Target="file:///C:\Users\nep\Downloads\VL-0774%20Lieferantenselbstauskunft%20(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ularsteuerung"/>
      <sheetName val="Formular LSA"/>
      <sheetName val="Abfragefelder nach Warengruppe"/>
    </sheetNames>
    <sheetDataSet>
      <sheetData sheetId="0">
        <row r="7">
          <cell r="F7" t="str">
            <v>Kunststoff</v>
          </cell>
        </row>
      </sheetData>
      <sheetData sheetId="1"/>
      <sheetData sheetId="2">
        <row r="1">
          <cell r="A1"/>
          <cell r="B1" t="str">
            <v>Kunststoff</v>
          </cell>
          <cell r="C1" t="str">
            <v>Kunststoff Eng.</v>
          </cell>
          <cell r="D1" t="str">
            <v>Verpackung</v>
          </cell>
          <cell r="E1" t="str">
            <v>Verpackung Eng.</v>
          </cell>
          <cell r="F1" t="str">
            <v>Blech</v>
          </cell>
          <cell r="G1" t="str">
            <v>Blech Eng.</v>
          </cell>
          <cell r="H1" t="str">
            <v>Allgemein</v>
          </cell>
          <cell r="I1" t="str">
            <v>Allgemein Eng.</v>
          </cell>
          <cell r="J1" t="str">
            <v>Leiterplatten</v>
          </cell>
          <cell r="K1" t="str">
            <v>Leiterplatten Eng.</v>
          </cell>
          <cell r="L1" t="str">
            <v>Leiterplatten 
- ONBOARDING LIGHT</v>
          </cell>
          <cell r="M1" t="str">
            <v>Leiterplatten Eng.
- ONBOARDING LIGHT</v>
          </cell>
          <cell r="N1" t="str">
            <v>Elektronik -Hersteller</v>
          </cell>
          <cell r="O1" t="str">
            <v>Elektronik Manufacturer Eng.</v>
          </cell>
          <cell r="P1" t="str">
            <v>Elektronik 
- ONBOARDING LIGHT</v>
          </cell>
          <cell r="Q1" t="str">
            <v>Elektronik Eng.
- ONBOARDING LIGHT</v>
          </cell>
          <cell r="R1" t="str">
            <v>Handelsware</v>
          </cell>
          <cell r="S1" t="str">
            <v>Handelsware Eng.</v>
          </cell>
          <cell r="T1" t="str">
            <v>Handelsware 
- ONBOARDING LIGHT</v>
          </cell>
          <cell r="U1" t="str">
            <v>Handelsware Eng.
- ONBOARDING LIGHT</v>
          </cell>
          <cell r="V1" t="str">
            <v>Elektronik Distribution</v>
          </cell>
          <cell r="W1" t="str">
            <v>Elektronik Disribution Eng.</v>
          </cell>
        </row>
        <row r="2">
          <cell r="A2" t="str">
            <v>Firmenname
Company name</v>
          </cell>
          <cell r="B2" t="str">
            <v>Firmenname</v>
          </cell>
          <cell r="C2" t="str">
            <v>Company name</v>
          </cell>
          <cell r="D2" t="str">
            <v>Firmenname</v>
          </cell>
          <cell r="E2" t="str">
            <v>Company name</v>
          </cell>
          <cell r="F2" t="str">
            <v>Firmenname</v>
          </cell>
          <cell r="G2" t="str">
            <v>Company name</v>
          </cell>
          <cell r="H2" t="str">
            <v>Firmenname</v>
          </cell>
          <cell r="I2" t="str">
            <v>Company name</v>
          </cell>
          <cell r="J2" t="str">
            <v>Firmenname</v>
          </cell>
          <cell r="K2" t="str">
            <v>Company name</v>
          </cell>
          <cell r="L2" t="str">
            <v>Firmenname</v>
          </cell>
          <cell r="M2" t="str">
            <v>Company name</v>
          </cell>
          <cell r="N2" t="str">
            <v>Firmenname</v>
          </cell>
          <cell r="O2" t="str">
            <v>Company name</v>
          </cell>
          <cell r="P2" t="str">
            <v>Firmenname</v>
          </cell>
          <cell r="Q2" t="str">
            <v>Company name</v>
          </cell>
          <cell r="R2" t="str">
            <v>Firmenname</v>
          </cell>
          <cell r="S2" t="str">
            <v>Company name</v>
          </cell>
          <cell r="T2" t="str">
            <v>Firmenname</v>
          </cell>
          <cell r="U2" t="str">
            <v>Company name</v>
          </cell>
          <cell r="V2" t="str">
            <v>Firmenname</v>
          </cell>
          <cell r="W2" t="str">
            <v>Company name</v>
          </cell>
        </row>
        <row r="3">
          <cell r="A3" t="str">
            <v xml:space="preserve">Anschrift:
Address: </v>
          </cell>
          <cell r="B3" t="str">
            <v>Anschrift</v>
          </cell>
          <cell r="C3" t="str">
            <v>Address</v>
          </cell>
          <cell r="D3" t="str">
            <v>Anschrift</v>
          </cell>
          <cell r="E3" t="str">
            <v>Address</v>
          </cell>
          <cell r="F3" t="str">
            <v>Anschrift</v>
          </cell>
          <cell r="G3" t="str">
            <v>Address</v>
          </cell>
          <cell r="H3" t="str">
            <v>Anschrift</v>
          </cell>
          <cell r="I3" t="str">
            <v>Address</v>
          </cell>
          <cell r="J3" t="str">
            <v>Anschrift</v>
          </cell>
          <cell r="K3" t="str">
            <v>Address</v>
          </cell>
          <cell r="L3" t="str">
            <v>Anschrift</v>
          </cell>
          <cell r="M3" t="str">
            <v>Address</v>
          </cell>
          <cell r="N3" t="str">
            <v>Anschrift</v>
          </cell>
          <cell r="O3" t="str">
            <v>Address</v>
          </cell>
          <cell r="P3" t="str">
            <v>Anschrift</v>
          </cell>
          <cell r="Q3" t="str">
            <v>Address</v>
          </cell>
          <cell r="R3" t="str">
            <v>Anschrift</v>
          </cell>
          <cell r="S3" t="str">
            <v>Address</v>
          </cell>
          <cell r="T3" t="str">
            <v>Anschrift</v>
          </cell>
          <cell r="U3" t="str">
            <v>Address</v>
          </cell>
          <cell r="V3" t="str">
            <v>Anschrift</v>
          </cell>
          <cell r="W3" t="str">
            <v>Address</v>
          </cell>
        </row>
        <row r="4">
          <cell r="A4" t="str">
            <v xml:space="preserve">EG-Identnummer
EU-Ident.No. </v>
          </cell>
          <cell r="B4" t="str">
            <v>EG-Identnummer</v>
          </cell>
          <cell r="C4" t="str">
            <v xml:space="preserve">EU-Ident.No. </v>
          </cell>
          <cell r="D4" t="str">
            <v>EG-Identnummer</v>
          </cell>
          <cell r="E4" t="str">
            <v xml:space="preserve">EU-Ident.No. </v>
          </cell>
          <cell r="F4" t="str">
            <v>EG-Identnummer</v>
          </cell>
          <cell r="G4" t="str">
            <v xml:space="preserve">EU-Ident.No. </v>
          </cell>
          <cell r="H4" t="str">
            <v>EG-Identnummer</v>
          </cell>
          <cell r="I4" t="str">
            <v xml:space="preserve">EU-Ident.No. </v>
          </cell>
          <cell r="J4" t="str">
            <v>EG-Identnummer</v>
          </cell>
          <cell r="K4" t="str">
            <v xml:space="preserve">EU-Ident.No. </v>
          </cell>
          <cell r="L4" t="str">
            <v>EG-Identnummer</v>
          </cell>
          <cell r="M4" t="str">
            <v xml:space="preserve">EU-Ident.No. </v>
          </cell>
          <cell r="N4" t="str">
            <v>EG-Identnummer</v>
          </cell>
          <cell r="O4" t="str">
            <v xml:space="preserve">EU-Ident.No. </v>
          </cell>
          <cell r="P4" t="str">
            <v>EG-Identnummer</v>
          </cell>
          <cell r="Q4" t="str">
            <v xml:space="preserve">EU-Ident.No. </v>
          </cell>
          <cell r="R4" t="str">
            <v>EG-Identnummer</v>
          </cell>
          <cell r="S4" t="str">
            <v xml:space="preserve">EU-Ident.No. </v>
          </cell>
          <cell r="T4" t="str">
            <v>EG-Identnummer</v>
          </cell>
          <cell r="U4" t="str">
            <v xml:space="preserve">EU-Ident.No. </v>
          </cell>
          <cell r="V4" t="str">
            <v>EG-Identnummer</v>
          </cell>
          <cell r="W4" t="str">
            <v xml:space="preserve">EU-Ident.No. </v>
          </cell>
        </row>
        <row r="5">
          <cell r="A5" t="str">
            <v xml:space="preserve">Ust.-Nummer
VAT-No. </v>
          </cell>
          <cell r="B5" t="str">
            <v>Ust.-Nummer</v>
          </cell>
          <cell r="C5" t="str">
            <v xml:space="preserve">VAT-No. </v>
          </cell>
          <cell r="D5" t="str">
            <v>Ust.-Nummer</v>
          </cell>
          <cell r="E5" t="str">
            <v xml:space="preserve">VAT-No. </v>
          </cell>
          <cell r="F5" t="str">
            <v>Ust.-Nummer</v>
          </cell>
          <cell r="G5" t="str">
            <v xml:space="preserve">VAT-No. </v>
          </cell>
          <cell r="H5" t="str">
            <v>Ust.-Nummer</v>
          </cell>
          <cell r="I5" t="str">
            <v xml:space="preserve">VAT-No. </v>
          </cell>
          <cell r="J5" t="str">
            <v>Ust.-Nummer</v>
          </cell>
          <cell r="K5" t="str">
            <v xml:space="preserve">VAT-No. </v>
          </cell>
          <cell r="L5" t="str">
            <v>Ust.-Nummer</v>
          </cell>
          <cell r="M5" t="str">
            <v xml:space="preserve">VAT-No. </v>
          </cell>
          <cell r="N5" t="str">
            <v>Ust.-Nummer</v>
          </cell>
          <cell r="O5" t="str">
            <v xml:space="preserve">VAT-No. </v>
          </cell>
          <cell r="P5" t="str">
            <v>Ust.-Nummer</v>
          </cell>
          <cell r="Q5" t="str">
            <v xml:space="preserve">VAT-No. </v>
          </cell>
          <cell r="R5" t="str">
            <v>Ust.-Nummer</v>
          </cell>
          <cell r="S5" t="str">
            <v xml:space="preserve">VAT-No. </v>
          </cell>
          <cell r="T5" t="str">
            <v>Ust.-Nummer</v>
          </cell>
          <cell r="U5" t="str">
            <v xml:space="preserve">VAT-No. </v>
          </cell>
          <cell r="V5" t="str">
            <v>Ust.-Nummer</v>
          </cell>
          <cell r="W5" t="str">
            <v xml:space="preserve">VAT-No. </v>
          </cell>
        </row>
        <row r="6">
          <cell r="A6" t="str">
            <v>Währung
Currency</v>
          </cell>
          <cell r="B6" t="str">
            <v>Währung</v>
          </cell>
          <cell r="C6" t="str">
            <v>Currency</v>
          </cell>
          <cell r="D6" t="str">
            <v>Währung</v>
          </cell>
          <cell r="E6" t="str">
            <v>Currency</v>
          </cell>
          <cell r="F6" t="str">
            <v>Währung</v>
          </cell>
          <cell r="G6" t="str">
            <v>Currency</v>
          </cell>
          <cell r="H6" t="str">
            <v>Währung</v>
          </cell>
          <cell r="I6" t="str">
            <v>Currency</v>
          </cell>
          <cell r="J6" t="str">
            <v>Währung</v>
          </cell>
          <cell r="K6" t="str">
            <v>Currency</v>
          </cell>
          <cell r="L6" t="str">
            <v>Währung</v>
          </cell>
          <cell r="M6" t="str">
            <v>Currency</v>
          </cell>
          <cell r="N6" t="str">
            <v>Währung</v>
          </cell>
          <cell r="O6" t="str">
            <v>Currency</v>
          </cell>
          <cell r="P6" t="str">
            <v>Währung</v>
          </cell>
          <cell r="Q6" t="str">
            <v>Currency</v>
          </cell>
          <cell r="R6" t="str">
            <v>Währung</v>
          </cell>
          <cell r="S6" t="str">
            <v>Currency</v>
          </cell>
          <cell r="T6" t="str">
            <v>Währung</v>
          </cell>
          <cell r="U6" t="str">
            <v>Currency</v>
          </cell>
          <cell r="V6" t="str">
            <v>Währung</v>
          </cell>
          <cell r="W6" t="str">
            <v>Currency</v>
          </cell>
        </row>
        <row r="7">
          <cell r="A7" t="str">
            <v>Allgemeine Firmendaten
General data of company</v>
          </cell>
          <cell r="B7" t="str">
            <v>Allgemeine Firmendaten</v>
          </cell>
          <cell r="C7" t="str">
            <v>General data of company</v>
          </cell>
          <cell r="D7" t="str">
            <v>Allgemeine Firmendaten</v>
          </cell>
          <cell r="E7" t="str">
            <v>General data of company</v>
          </cell>
          <cell r="F7" t="str">
            <v>Allgemeine Firmendaten</v>
          </cell>
          <cell r="G7" t="str">
            <v>General data of company</v>
          </cell>
          <cell r="H7" t="str">
            <v>Allgemeine Firmendaten</v>
          </cell>
          <cell r="I7" t="str">
            <v>General data of company</v>
          </cell>
          <cell r="J7" t="str">
            <v>Allgemeine Firmendaten</v>
          </cell>
          <cell r="K7" t="str">
            <v>General data of company</v>
          </cell>
          <cell r="L7" t="str">
            <v>Allgemeine Firmendaten</v>
          </cell>
          <cell r="M7" t="str">
            <v>General data of company</v>
          </cell>
          <cell r="N7" t="str">
            <v>Allgemeine Firmendaten</v>
          </cell>
          <cell r="O7" t="str">
            <v>General data of company</v>
          </cell>
          <cell r="P7" t="str">
            <v>Allgemeine Firmendaten</v>
          </cell>
          <cell r="Q7" t="str">
            <v>General data of company</v>
          </cell>
          <cell r="R7" t="str">
            <v>Allgemeine Firmendaten</v>
          </cell>
          <cell r="S7" t="str">
            <v>General data of company</v>
          </cell>
          <cell r="T7" t="str">
            <v>Allgemeine Firmendaten</v>
          </cell>
          <cell r="U7" t="str">
            <v>General data of company</v>
          </cell>
          <cell r="V7" t="str">
            <v>Allgemeine Firmendaten</v>
          </cell>
          <cell r="W7" t="str">
            <v>General data of company</v>
          </cell>
        </row>
        <row r="8">
          <cell r="A8" t="str">
            <v>Firmeninhaber/Nachfolgerregelung
Owner of company/succession planning</v>
          </cell>
          <cell r="B8" t="str">
            <v>Firmeninhaber/Nachfolgerregelung</v>
          </cell>
          <cell r="C8" t="str">
            <v>Owner of company/succession planning</v>
          </cell>
          <cell r="D8" t="str">
            <v>Firmeninhaber/Nachfolgerregelung</v>
          </cell>
          <cell r="E8" t="str">
            <v>Owner of company/succession planning</v>
          </cell>
          <cell r="F8" t="str">
            <v>Firmeninhaber/Nachfolgerregelung</v>
          </cell>
          <cell r="G8" t="str">
            <v>Owner of company/succession planning</v>
          </cell>
          <cell r="H8" t="str">
            <v>Firmeninhaber/Nachfolgerregelung</v>
          </cell>
          <cell r="I8" t="str">
            <v>Owner of company/succession planning</v>
          </cell>
          <cell r="J8" t="str">
            <v>Firmeninhaber/Nachfolgerregelung</v>
          </cell>
          <cell r="K8" t="str">
            <v>Owner of company/succession planning</v>
          </cell>
          <cell r="L8" t="str">
            <v>Firmeninhaber/Nachfolgerregelung</v>
          </cell>
          <cell r="M8" t="str">
            <v>Owner of company/succession planning</v>
          </cell>
          <cell r="N8" t="str">
            <v>Firmeninhaber/Nachfolgerregelung</v>
          </cell>
          <cell r="O8" t="str">
            <v>Owner of company/succession planning</v>
          </cell>
          <cell r="P8" t="str">
            <v>Firmeninhaber/Nachfolgerregelung</v>
          </cell>
          <cell r="Q8" t="str">
            <v>Owner of company/succession planning</v>
          </cell>
          <cell r="R8" t="str">
            <v>Firmeninhaber/Nachfolgerregelung</v>
          </cell>
          <cell r="S8" t="str">
            <v>Owner of company/succession planning</v>
          </cell>
          <cell r="T8" t="str">
            <v>Firmeninhaber/Nachfolgerregelung</v>
          </cell>
          <cell r="U8" t="str">
            <v>Owner of company/succession planning</v>
          </cell>
          <cell r="V8" t="str">
            <v>Firmeninhaber/Nachfolgerregelung</v>
          </cell>
          <cell r="W8" t="str">
            <v>Owner of company/succession planning</v>
          </cell>
        </row>
        <row r="9">
          <cell r="A9" t="str">
            <v>Gründungsjahr / Rechtsform/ Konzernzugehörigkeit
Year of founding / legal form of company / group affiliation</v>
          </cell>
          <cell r="B9" t="str">
            <v>Gründungsjahr / Rechtsform/ Konzernzugehörigkeit</v>
          </cell>
          <cell r="C9" t="str">
            <v>Year of founding / legal form of company / group affiliation</v>
          </cell>
          <cell r="D9" t="str">
            <v>Gründungsjahr / Rechtsform/ Konzernzugehörigkeit</v>
          </cell>
          <cell r="E9" t="str">
            <v>Year of founding / legal form of company / group affiliation</v>
          </cell>
          <cell r="F9" t="str">
            <v>Gründungsjahr / Rechtsform/ Konzernzugehörigkeit</v>
          </cell>
          <cell r="G9" t="str">
            <v>Year of founding / legal form of company / group affiliation</v>
          </cell>
          <cell r="H9" t="str">
            <v>Gründungsjahr / Rechtsform/ Konzernzugehörigkeit</v>
          </cell>
          <cell r="I9" t="str">
            <v>Year of founding / legal form of company / group affiliation</v>
          </cell>
          <cell r="J9" t="str">
            <v>Gründungsjahr / Rechtsform/ Konzernzugehörigkeit</v>
          </cell>
          <cell r="K9" t="str">
            <v>Year of founding / legal form of company / group affiliation</v>
          </cell>
          <cell r="L9" t="str">
            <v>Gründungsjahr / Rechtsform/ Konzernzugehörigkeit</v>
          </cell>
          <cell r="M9" t="str">
            <v>Year of founding / legal form of company / group affiliation</v>
          </cell>
          <cell r="N9" t="str">
            <v>Gründungsjahr / Rechtsform/ Konzernzugehörigkeit</v>
          </cell>
          <cell r="O9" t="str">
            <v>Year of founding / legal form of company / group affiliation</v>
          </cell>
          <cell r="P9" t="str">
            <v>Gründungsjahr / Rechtsform/ Konzernzugehörigkeit</v>
          </cell>
          <cell r="Q9" t="str">
            <v>Year of founding / legal form of company / group affiliation</v>
          </cell>
          <cell r="R9" t="str">
            <v>Gründungsjahr / Rechtsform/ Konzernzugehörigkeit</v>
          </cell>
          <cell r="S9" t="str">
            <v>Year of founding / legal form of company / group affiliation</v>
          </cell>
          <cell r="T9" t="str">
            <v>Gründungsjahr / Rechtsform/ Konzernzugehörigkeit</v>
          </cell>
          <cell r="U9" t="str">
            <v>Year of founding / legal form of company / group affiliation</v>
          </cell>
          <cell r="V9" t="str">
            <v>Gründungsjahr / Rechtsform/ Konzernzugehörigkeit</v>
          </cell>
          <cell r="W9" t="str">
            <v>Year of founding / legal form of company / group affiliation</v>
          </cell>
        </row>
        <row r="10">
          <cell r="A10" t="str">
            <v>Händler oder Hersteller
Distributor or manufacturer</v>
          </cell>
          <cell r="B10" t="str">
            <v>Händler oder Hersteller</v>
          </cell>
          <cell r="C10" t="str">
            <v>Distributor or manufacturer</v>
          </cell>
          <cell r="D10" t="str">
            <v>Händler oder Hersteller</v>
          </cell>
          <cell r="E10" t="str">
            <v>Distributor or manufacturer</v>
          </cell>
          <cell r="F10" t="str">
            <v>Händler oder Hersteller</v>
          </cell>
          <cell r="G10" t="str">
            <v>Distributor or manufacturer</v>
          </cell>
          <cell r="H10" t="str">
            <v>Händler oder Hersteller</v>
          </cell>
          <cell r="I10" t="str">
            <v>Distributor or manufacturer</v>
          </cell>
          <cell r="J10" t="str">
            <v>Händler oder Hersteller</v>
          </cell>
          <cell r="K10" t="str">
            <v>Distributor or manufacturer</v>
          </cell>
          <cell r="L10" t="str">
            <v>Händler oder Hersteller</v>
          </cell>
          <cell r="M10" t="str">
            <v>Distributor or manufacturer</v>
          </cell>
          <cell r="N10" t="str">
            <v>Händler oder Hersteller</v>
          </cell>
          <cell r="O10" t="str">
            <v>Distributor or manufacturer</v>
          </cell>
          <cell r="P10" t="str">
            <v>Händler oder Hersteller</v>
          </cell>
          <cell r="Q10" t="str">
            <v>Distributor or manufacturer</v>
          </cell>
          <cell r="R10" t="str">
            <v>Händler oder Hersteller</v>
          </cell>
          <cell r="S10" t="str">
            <v>Distributor or manufacturer</v>
          </cell>
          <cell r="T10" t="str">
            <v>Händler oder Hersteller</v>
          </cell>
          <cell r="U10" t="str">
            <v>Distributor or manufacturer</v>
          </cell>
          <cell r="V10" t="str">
            <v>Händler oder Hersteller</v>
          </cell>
          <cell r="W10" t="str">
            <v>Distributor or manufacturer</v>
          </cell>
        </row>
        <row r="11">
          <cell r="A11" t="str">
            <v>HOMEPAGE
Homepage</v>
          </cell>
          <cell r="B11" t="str">
            <v>HOMEPAGE</v>
          </cell>
          <cell r="C11" t="str">
            <v>Homepage</v>
          </cell>
          <cell r="D11" t="str">
            <v>HOMEPAGE</v>
          </cell>
          <cell r="E11" t="str">
            <v>Homepage</v>
          </cell>
          <cell r="F11" t="str">
            <v>HOMEPAGE</v>
          </cell>
          <cell r="G11" t="str">
            <v>Homepage</v>
          </cell>
          <cell r="H11" t="str">
            <v>HOMEPAGE</v>
          </cell>
          <cell r="I11" t="str">
            <v>Homepage</v>
          </cell>
          <cell r="J11" t="str">
            <v>HOMEPAGE</v>
          </cell>
          <cell r="K11" t="str">
            <v>Homepage</v>
          </cell>
          <cell r="L11" t="str">
            <v>HOMEPAGE</v>
          </cell>
          <cell r="M11" t="str">
            <v>Homepage</v>
          </cell>
          <cell r="N11" t="str">
            <v>HOMEPAGE</v>
          </cell>
          <cell r="O11" t="str">
            <v>Homepage</v>
          </cell>
          <cell r="P11" t="str">
            <v>HOMEPAGE</v>
          </cell>
          <cell r="Q11" t="str">
            <v>Homepage</v>
          </cell>
          <cell r="R11" t="str">
            <v>HOMEPAGE</v>
          </cell>
          <cell r="S11" t="str">
            <v>Homepage</v>
          </cell>
          <cell r="T11" t="str">
            <v>HOMEPAGE</v>
          </cell>
          <cell r="U11" t="str">
            <v>Homepage</v>
          </cell>
          <cell r="V11" t="str">
            <v>HOMEPAGE</v>
          </cell>
          <cell r="W11" t="str">
            <v>Homepage</v>
          </cell>
        </row>
        <row r="12">
          <cell r="A12" t="str">
            <v>Fertigungsstandorte
Production sites</v>
          </cell>
          <cell r="B12" t="str">
            <v>Fertigungsstandorte</v>
          </cell>
          <cell r="C12" t="str">
            <v>Production sites</v>
          </cell>
          <cell r="D12" t="str">
            <v>Fertigungsstandorte</v>
          </cell>
          <cell r="E12" t="str">
            <v>Production sites</v>
          </cell>
          <cell r="F12" t="str">
            <v>Fertigungsstandorte</v>
          </cell>
          <cell r="G12" t="str">
            <v>Production sites</v>
          </cell>
          <cell r="H12" t="str">
            <v>Fertigungsstandorte</v>
          </cell>
          <cell r="I12" t="str">
            <v>Production sites</v>
          </cell>
          <cell r="J12" t="str">
            <v>Fertigungsstandorte</v>
          </cell>
          <cell r="K12" t="str">
            <v>Production sites</v>
          </cell>
          <cell r="L12" t="str">
            <v>Fertigungsstandorte</v>
          </cell>
          <cell r="M12" t="str">
            <v>Production sites</v>
          </cell>
          <cell r="N12" t="str">
            <v>Fertigungsstandorte</v>
          </cell>
          <cell r="O12" t="str">
            <v>Production sites</v>
          </cell>
          <cell r="P12" t="str">
            <v>Fertigungsstandorte</v>
          </cell>
          <cell r="Q12" t="str">
            <v>Production sites</v>
          </cell>
          <cell r="R12" t="str">
            <v>Fertigungsstandorte</v>
          </cell>
          <cell r="S12" t="str">
            <v>Production sites</v>
          </cell>
          <cell r="T12" t="str">
            <v>Fertigungsstandorte</v>
          </cell>
          <cell r="U12" t="str">
            <v>Production sites</v>
          </cell>
          <cell r="V12" t="str">
            <v>Fertigungsstandorte</v>
          </cell>
          <cell r="W12" t="str">
            <v>Production sites</v>
          </cell>
        </row>
        <row r="13">
          <cell r="A13" t="str">
            <v>Umsatz (aktuelles Jahr)
Turnover (current year)</v>
          </cell>
          <cell r="B13" t="str">
            <v>Umsatz (aktuelles Jahr)</v>
          </cell>
          <cell r="C13" t="str">
            <v>Turnover (current year)</v>
          </cell>
          <cell r="D13" t="str">
            <v>Umsatz (aktuelles Jahr)</v>
          </cell>
          <cell r="E13" t="str">
            <v>Turnover (current year)</v>
          </cell>
          <cell r="F13" t="str">
            <v>Umsatz (aktuelles Jahr)</v>
          </cell>
          <cell r="G13" t="str">
            <v>Turnover (current year)</v>
          </cell>
          <cell r="H13" t="str">
            <v>Umsatz (aktuelles Jahr)</v>
          </cell>
          <cell r="I13" t="str">
            <v>Turnover (current year)</v>
          </cell>
          <cell r="J13" t="str">
            <v>Umsatz (aktuelles Jahr)</v>
          </cell>
          <cell r="K13" t="str">
            <v>Turnover (current year)</v>
          </cell>
          <cell r="L13" t="str">
            <v>Umsatz (aktuelles Jahr)</v>
          </cell>
          <cell r="M13" t="str">
            <v>Turnover (current year)</v>
          </cell>
          <cell r="N13" t="str">
            <v>Umsatz (aktuelles Jahr)</v>
          </cell>
          <cell r="O13" t="str">
            <v>Turnover (current year)</v>
          </cell>
          <cell r="P13" t="str">
            <v>Umsatz (aktuelles Jahr)</v>
          </cell>
          <cell r="Q13" t="str">
            <v>Turnover (current year)</v>
          </cell>
          <cell r="R13" t="str">
            <v>Umsatz (aktuelles Jahr)</v>
          </cell>
          <cell r="S13" t="str">
            <v>Turnover (current year)</v>
          </cell>
          <cell r="T13" t="str">
            <v>Umsatz (aktuelles Jahr)</v>
          </cell>
          <cell r="U13" t="str">
            <v>Turnover (current year)</v>
          </cell>
          <cell r="V13" t="str">
            <v>Umsatz (aktuelles Jahr)</v>
          </cell>
          <cell r="W13" t="str">
            <v>Turnover (current year)</v>
          </cell>
        </row>
        <row r="14">
          <cell r="A14" t="str">
            <v>Umsatz (letzes Geschäftsjahr)
Turnover (last year)</v>
          </cell>
          <cell r="B14" t="str">
            <v>Umsatz (letzes Geschäftsjahr)</v>
          </cell>
          <cell r="C14" t="str">
            <v>Turnover (last year)</v>
          </cell>
          <cell r="D14" t="str">
            <v>Umsatz (letzes Geschäftsjahr)</v>
          </cell>
          <cell r="E14" t="str">
            <v>Turnover (last year)</v>
          </cell>
          <cell r="F14" t="str">
            <v>Umsatz (letzes Geschäftsjahr)</v>
          </cell>
          <cell r="G14" t="str">
            <v>Turnover (last year)</v>
          </cell>
          <cell r="H14" t="str">
            <v>Umsatz (letzes Geschäftsjahr)</v>
          </cell>
          <cell r="I14" t="str">
            <v>Turnover (last year)</v>
          </cell>
          <cell r="J14" t="str">
            <v>Umsatz (letzes Geschäftsjahr)</v>
          </cell>
          <cell r="K14" t="str">
            <v>Turnover (last year)</v>
          </cell>
          <cell r="L14" t="str">
            <v>Umsatz (letzes Geschäftsjahr)</v>
          </cell>
          <cell r="M14" t="str">
            <v>Turnover (last year)</v>
          </cell>
          <cell r="N14" t="str">
            <v>Umsatz (letzes Geschäftsjahr)</v>
          </cell>
          <cell r="O14" t="str">
            <v>Turnover (last year)</v>
          </cell>
          <cell r="P14" t="str">
            <v>Umsatz (letzes Geschäftsjahr)</v>
          </cell>
          <cell r="Q14" t="str">
            <v>Turnover (last year)</v>
          </cell>
          <cell r="R14" t="str">
            <v>Umsatz (letzes Geschäftsjahr)</v>
          </cell>
          <cell r="S14" t="str">
            <v>Turnover (last year)</v>
          </cell>
          <cell r="T14" t="str">
            <v>Umsatz (letzes Geschäftsjahr)</v>
          </cell>
          <cell r="U14" t="str">
            <v>Turnover (last year)</v>
          </cell>
          <cell r="V14" t="str">
            <v>Umsatz (letzes Geschäftsjahr)</v>
          </cell>
          <cell r="W14" t="str">
            <v>Turnover (last year)</v>
          </cell>
        </row>
        <row r="15">
          <cell r="A15" t="str">
            <v>Umsatzanteil Hekatron (aktuelles Jahr)
% of turnover with Hekatron (current year)</v>
          </cell>
          <cell r="B15" t="str">
            <v>Umsatzanteil Hekatron (aktuelles Jahr)</v>
          </cell>
          <cell r="C15" t="str">
            <v>% of turnover with Hekatron (current year)</v>
          </cell>
          <cell r="D15" t="str">
            <v>Umsatzanteil Hekatron (aktuelles Jahr)</v>
          </cell>
          <cell r="E15" t="str">
            <v>% of turnover with Hekatron (current year)</v>
          </cell>
          <cell r="F15" t="str">
            <v>Umsatzanteil Hekatron (aktuelles Jahr)</v>
          </cell>
          <cell r="G15" t="str">
            <v>% of turnover with Hekatron (current year)</v>
          </cell>
          <cell r="H15" t="str">
            <v>Umsatzanteil Hekatron (aktuelles Jahr)</v>
          </cell>
          <cell r="I15" t="str">
            <v>% of turnover with Hekatron (current year)</v>
          </cell>
          <cell r="J15" t="str">
            <v>Umsatzanteil Hekatron (aktuelles Jahr)</v>
          </cell>
          <cell r="K15" t="str">
            <v>% of turnover with Hekatron (current year)</v>
          </cell>
          <cell r="L15" t="str">
            <v>Umsatzanteil Hekatron (aktuelles Jahr)</v>
          </cell>
          <cell r="M15" t="str">
            <v>% of turnover with Hekatron (current year)</v>
          </cell>
          <cell r="N15" t="str">
            <v>Umsatzanteil Hekatron (aktuelles Jahr)</v>
          </cell>
          <cell r="O15" t="str">
            <v>% of turnover with Hekatron (current year)</v>
          </cell>
          <cell r="P15" t="str">
            <v>Umsatzanteil Hekatron (aktuelles Jahr)</v>
          </cell>
          <cell r="Q15" t="str">
            <v>% of turnover with Hekatron (current year)</v>
          </cell>
          <cell r="R15" t="str">
            <v>Umsatzanteil Hekatron (aktuelles Jahr)</v>
          </cell>
          <cell r="S15" t="str">
            <v>% of turnover with Hekatron (current year)</v>
          </cell>
          <cell r="T15" t="str">
            <v>Umsatzanteil Hekatron (aktuelles Jahr)</v>
          </cell>
          <cell r="U15" t="str">
            <v>% of turnover with Hekatron (current year)</v>
          </cell>
          <cell r="V15" t="str">
            <v>Umsatzanteil Hekatron (aktuelles Jahr)</v>
          </cell>
          <cell r="W15" t="str">
            <v>% of turnover with Hekatron (current year)</v>
          </cell>
        </row>
        <row r="16">
          <cell r="A16" t="str">
            <v>Platzierung im Kundenranking
Position of Hekatron in ranking list</v>
          </cell>
          <cell r="B16" t="str">
            <v>Platzierung im Kundenranking</v>
          </cell>
          <cell r="C16" t="str">
            <v>Position of Hekatron in ranking list</v>
          </cell>
          <cell r="D16" t="str">
            <v>Platzierung im Kundenranking</v>
          </cell>
          <cell r="E16" t="str">
            <v>Position of Hekatron in ranking list</v>
          </cell>
          <cell r="F16" t="str">
            <v>Platzierung im Kundenranking</v>
          </cell>
          <cell r="G16" t="str">
            <v>Position of Hekatron in ranking list</v>
          </cell>
          <cell r="H16" t="str">
            <v>Platzierung im Kundenranking</v>
          </cell>
          <cell r="I16" t="str">
            <v>Position of Hekatron in ranking list</v>
          </cell>
          <cell r="J16" t="str">
            <v>Platzierung im Kundenranking</v>
          </cell>
          <cell r="K16" t="str">
            <v>Position of Hekatron in ranking list</v>
          </cell>
          <cell r="L16" t="str">
            <v>Platzierung im Kundenranking</v>
          </cell>
          <cell r="M16" t="str">
            <v>Position of Hekatron in ranking list</v>
          </cell>
          <cell r="N16" t="str">
            <v>Platzierung im Kundenranking</v>
          </cell>
          <cell r="O16" t="str">
            <v>Position of Hekatron in ranking list</v>
          </cell>
          <cell r="P16" t="str">
            <v>Platzierung im Kundenranking</v>
          </cell>
          <cell r="Q16" t="str">
            <v>Position of Hekatron in ranking list</v>
          </cell>
          <cell r="R16" t="str">
            <v>Platzierung im Kundenranking</v>
          </cell>
          <cell r="S16" t="str">
            <v>Position of Hekatron in ranking list</v>
          </cell>
          <cell r="T16" t="str">
            <v>Platzierung im Kundenranking</v>
          </cell>
          <cell r="U16" t="str">
            <v>Position of Hekatron in ranking list</v>
          </cell>
          <cell r="V16" t="str">
            <v>Platzierung im Kundenranking</v>
          </cell>
          <cell r="W16" t="str">
            <v>Position of Hekatron in ranking list</v>
          </cell>
        </row>
        <row r="17">
          <cell r="A17" t="str">
            <v>Kundenstruktur  / Referenzen (Automotive,Medical,Industrie %)
Customer segmentation / references (automotive, medical, industry …%)</v>
          </cell>
          <cell r="B17" t="str">
            <v>Kundenstruktur  / Referenzen (Automotive,Medical,Industrie %)</v>
          </cell>
          <cell r="C17" t="str">
            <v>Customer segmentation / references (automotive, medical, industry …%)</v>
          </cell>
          <cell r="D17" t="str">
            <v>Kundenstruktur  / Referenzen (Automotive,Medical,Industrie %)</v>
          </cell>
          <cell r="E17" t="str">
            <v>Customer segmentation / references (automotive, medical, industry …%)</v>
          </cell>
          <cell r="F17" t="str">
            <v>Kundenstruktur  / Referenzen (Automotive,Medical,Industrie %)</v>
          </cell>
          <cell r="G17" t="str">
            <v>Customer segmentation / references (automotive, medical, industry …%)</v>
          </cell>
          <cell r="H17" t="str">
            <v>Kundenstruktur  / Referenzen (Automotive,Medical,Industrie %)</v>
          </cell>
          <cell r="I17" t="str">
            <v>Customer segmentation / references (automotive, medical, industry …%)</v>
          </cell>
          <cell r="J17" t="str">
            <v>Kundenstruktur  / Referenzen (Automotive,Medical,Industrie %)</v>
          </cell>
          <cell r="K17" t="str">
            <v>Customer segmentation / references (automotive, medical, industry …%)</v>
          </cell>
          <cell r="L17" t="str">
            <v>Kundenstruktur  / Referenzen (Automotive,Medical,Industrie %)</v>
          </cell>
          <cell r="M17" t="str">
            <v>Customer segmentation / references (automotive, medical, industry …%)</v>
          </cell>
          <cell r="N17" t="str">
            <v>Kundenstruktur  / Referenzen (Automotive,Medical,Industrie %)</v>
          </cell>
          <cell r="O17" t="str">
            <v>Customer segmentation / references (automotive, medical, industry …%)</v>
          </cell>
          <cell r="P17" t="str">
            <v>Kundenstruktur  / Referenzen (Automotive,Medical,Industrie %)</v>
          </cell>
          <cell r="Q17" t="str">
            <v>Customer segmentation / references (automotive, medical, industry …%)</v>
          </cell>
          <cell r="R17" t="str">
            <v>Kundenstruktur  / Referenzen (Automotive,Medical,Industrie %)</v>
          </cell>
          <cell r="S17" t="str">
            <v>Customer segmentation / references (automotive, medical, industry …%)</v>
          </cell>
          <cell r="T17" t="str">
            <v>Kundenstruktur  / Referenzen (Automotive,Medical,Industrie %)</v>
          </cell>
          <cell r="U17" t="str">
            <v>Customer segmentation / references (automotive, medical, industry …%)</v>
          </cell>
          <cell r="V17" t="str">
            <v>Kundenstruktur  / Referenzen (Automotive,Medical,Industrie %)</v>
          </cell>
          <cell r="W17" t="str">
            <v>Customer segmentation / references (automotive, medical, industry …%)</v>
          </cell>
        </row>
        <row r="18">
          <cell r="A18" t="str">
            <v xml:space="preserve">Produktportfolio
Portfolio </v>
          </cell>
          <cell r="B18" t="str">
            <v>Produktportfolio</v>
          </cell>
          <cell r="C18" t="str">
            <v xml:space="preserve">Portfolio </v>
          </cell>
          <cell r="D18" t="str">
            <v>Produktportfolio</v>
          </cell>
          <cell r="E18" t="str">
            <v xml:space="preserve">Portfolio </v>
          </cell>
          <cell r="F18" t="str">
            <v>Produktportfolio</v>
          </cell>
          <cell r="G18" t="str">
            <v xml:space="preserve">Portfolio </v>
          </cell>
          <cell r="H18" t="str">
            <v>Produktportfolio</v>
          </cell>
          <cell r="I18" t="str">
            <v xml:space="preserve">Portfolio </v>
          </cell>
          <cell r="J18" t="str">
            <v>Produktportfolio</v>
          </cell>
          <cell r="K18" t="str">
            <v xml:space="preserve">Portfolio </v>
          </cell>
          <cell r="L18" t="str">
            <v>Produktportfolio</v>
          </cell>
          <cell r="M18" t="str">
            <v xml:space="preserve">Portfolio </v>
          </cell>
          <cell r="N18" t="str">
            <v>Produktportfolio</v>
          </cell>
          <cell r="O18" t="str">
            <v xml:space="preserve">Portfolio </v>
          </cell>
          <cell r="P18" t="str">
            <v>Produktportfolio</v>
          </cell>
          <cell r="Q18" t="str">
            <v xml:space="preserve">Portfolio </v>
          </cell>
          <cell r="R18" t="str">
            <v>Produktportfolio</v>
          </cell>
          <cell r="S18" t="str">
            <v xml:space="preserve">Portfolio </v>
          </cell>
          <cell r="T18" t="str">
            <v>Produktportfolio</v>
          </cell>
          <cell r="U18" t="str">
            <v xml:space="preserve">Portfolio </v>
          </cell>
          <cell r="V18" t="str">
            <v>Produktportfolio</v>
          </cell>
          <cell r="W18" t="str">
            <v xml:space="preserve">Portfolio </v>
          </cell>
        </row>
        <row r="19">
          <cell r="A19" t="str">
            <v>Anzahl der Mitarbeiter (direkt / indirekt)
Number of employees (direct / indicrect)</v>
          </cell>
          <cell r="B19" t="str">
            <v>Anzahl der Mitarbeiter (direkt / indirekt)</v>
          </cell>
          <cell r="C19" t="str">
            <v>Number of employees (direct / indicrect)</v>
          </cell>
          <cell r="D19" t="str">
            <v>Anzahl der Mitarbeiter (direkt / indirekt)</v>
          </cell>
          <cell r="E19" t="str">
            <v>Number of employees (direct / indicrect)</v>
          </cell>
          <cell r="F19" t="str">
            <v>Anzahl der Mitarbeiter (direkt / indirekt)</v>
          </cell>
          <cell r="G19" t="str">
            <v>Number of employees (direct / indicrect)</v>
          </cell>
          <cell r="H19" t="str">
            <v>Anzahl der Mitarbeiter (direkt / indirekt)</v>
          </cell>
          <cell r="I19" t="str">
            <v>Number of employees (direct / indicrect)</v>
          </cell>
          <cell r="J19" t="str">
            <v>Anzahl der Mitarbeiter (direkt / indirekt)</v>
          </cell>
          <cell r="K19" t="str">
            <v>Number of employees (direct / indicrect)</v>
          </cell>
          <cell r="L19" t="str">
            <v>Anzahl der Mitarbeiter (direkt / indirekt)</v>
          </cell>
          <cell r="M19" t="str">
            <v>Number of employees (direct / indicrect)</v>
          </cell>
          <cell r="N19" t="str">
            <v>Anzahl der Mitarbeiter (direkt / indirekt)</v>
          </cell>
          <cell r="O19" t="str">
            <v>Number of employees (direct / indicrect)</v>
          </cell>
          <cell r="P19" t="str">
            <v>Anzahl der Mitarbeiter (direkt / indirekt)</v>
          </cell>
          <cell r="Q19" t="str">
            <v>Number of employees (direct / indicrect)</v>
          </cell>
          <cell r="R19" t="str">
            <v>Anzahl der Mitarbeiter (direkt / indirekt)</v>
          </cell>
          <cell r="S19" t="str">
            <v>Number of employees (direct / indicrect)</v>
          </cell>
          <cell r="T19" t="str">
            <v>Anzahl der Mitarbeiter (direkt / indirekt)</v>
          </cell>
          <cell r="U19" t="str">
            <v>Number of employees (direct / indicrect)</v>
          </cell>
          <cell r="V19" t="str">
            <v>Anzahl der Mitarbeiter (direkt / indirekt)</v>
          </cell>
          <cell r="W19" t="str">
            <v>Number of employees (direct / indicrect)</v>
          </cell>
        </row>
        <row r="20">
          <cell r="A20" t="str">
            <v>Ansprechpartner
Contact person</v>
          </cell>
          <cell r="B20" t="str">
            <v>Ansprechpartner:</v>
          </cell>
          <cell r="C20" t="str">
            <v>Contact person:</v>
          </cell>
          <cell r="D20" t="str">
            <v>Ansprechpartner:</v>
          </cell>
          <cell r="E20" t="str">
            <v>Contact person:</v>
          </cell>
          <cell r="F20" t="str">
            <v>Ansprechpartner:</v>
          </cell>
          <cell r="G20" t="str">
            <v>Contact person:</v>
          </cell>
          <cell r="H20" t="str">
            <v>Ansprechpartner:</v>
          </cell>
          <cell r="I20" t="str">
            <v>Contact person:</v>
          </cell>
          <cell r="J20" t="str">
            <v>Ansprechpartner:</v>
          </cell>
          <cell r="K20" t="str">
            <v>Contact person:</v>
          </cell>
          <cell r="L20" t="str">
            <v>Ansprechpartner:</v>
          </cell>
          <cell r="M20" t="str">
            <v>Contact person:</v>
          </cell>
          <cell r="N20" t="str">
            <v>Ansprechpartner:</v>
          </cell>
          <cell r="O20" t="str">
            <v>Contact person:</v>
          </cell>
          <cell r="P20" t="str">
            <v>Ansprechpartner:</v>
          </cell>
          <cell r="Q20" t="str">
            <v>Contact person:</v>
          </cell>
          <cell r="R20" t="str">
            <v>Ansprechpartner:</v>
          </cell>
          <cell r="S20" t="str">
            <v>Contact person:</v>
          </cell>
          <cell r="T20" t="str">
            <v>Ansprechpartner:</v>
          </cell>
          <cell r="U20" t="str">
            <v>Contact person:</v>
          </cell>
          <cell r="V20" t="str">
            <v>Ansprechpartner:</v>
          </cell>
          <cell r="W20" t="str">
            <v>Contact person:</v>
          </cell>
        </row>
        <row r="21">
          <cell r="A21" t="str">
            <v>Geschäftsleitung (Telefon,Mobil,Fax, email)
Plant manager (phone, mobile, fax, e-mail)</v>
          </cell>
          <cell r="B21" t="str">
            <v>Geschäftsleitung  
(Telefon, Mobil, E-mail)</v>
          </cell>
          <cell r="C21" t="str">
            <v>Plant manager (phone, mobile, e-mail)</v>
          </cell>
          <cell r="D21" t="str">
            <v>Geschäftsleitung  
(Telefon, Mobil, E-mail)</v>
          </cell>
          <cell r="E21" t="str">
            <v>Plant manager (phone, mobile, e-mail)</v>
          </cell>
          <cell r="F21" t="str">
            <v>Geschäftsleitung  
(Telefon, Mobil, E-mail)</v>
          </cell>
          <cell r="G21" t="str">
            <v>Plant manager (phone, mobile, e-mail)</v>
          </cell>
          <cell r="H21" t="str">
            <v>Geschäftsleitung  
(Telefon, Mobil, E-mail)</v>
          </cell>
          <cell r="I21" t="str">
            <v>Plant manager (phone, mobile, e-mail)</v>
          </cell>
          <cell r="J21" t="str">
            <v>Geschäftsleitung  
(Telefon, Mobil, E-mail)</v>
          </cell>
          <cell r="K21" t="str">
            <v>Plant manager (phone, mobile, e-mail)</v>
          </cell>
          <cell r="L21" t="str">
            <v>Geschäftsleitung  
(Telefon, Mobil, E-mail)</v>
          </cell>
          <cell r="M21" t="str">
            <v>Plant manager (phone, mobile, e-mail)</v>
          </cell>
          <cell r="N21" t="str">
            <v>Geschäftsleitung  
(Telefon, Mobil, E-mail)</v>
          </cell>
          <cell r="O21" t="str">
            <v>Plant manager (phone, mobile, e-mail)</v>
          </cell>
          <cell r="P21" t="str">
            <v>Geschäftsleitung  
(Telefon, Mobil, E-mail)</v>
          </cell>
          <cell r="Q21" t="str">
            <v>Plant manager (phone, mobile, e-mail)</v>
          </cell>
          <cell r="R21" t="str">
            <v>Geschäftsleitung  
(Telefon, Mobil, E-mail)</v>
          </cell>
          <cell r="S21" t="str">
            <v>Plant manager (phone, mobile, e-mail)</v>
          </cell>
          <cell r="T21" t="str">
            <v>Geschäftsleitung  
(Telefon, Mobil, E-mail)</v>
          </cell>
          <cell r="U21" t="str">
            <v>Plant manager (phone, mobile, e-mail)</v>
          </cell>
          <cell r="V21" t="str">
            <v>Geschäftsleitung  
(Telefon, Mobil, E-mail)</v>
          </cell>
          <cell r="W21" t="str">
            <v>Plant manager (phone, mobile, e-mail)</v>
          </cell>
        </row>
        <row r="22">
          <cell r="A22" t="str">
            <v>Kontakt für Neuanfragen
 (Telefon,Mobil,Fax, email)
Contact for inquiries (phone, mobile, fax, e-mail)</v>
          </cell>
          <cell r="B22" t="str">
            <v>Kontakt für Neuanfragen
(Telefon, Mobil, E-mail)</v>
          </cell>
          <cell r="C22" t="str">
            <v>Contact for inquiries (phone, mobile, e-mail)</v>
          </cell>
          <cell r="D22" t="str">
            <v>Kontakt für Neuanfragen
(Telefon, Mobil, E-mail)</v>
          </cell>
          <cell r="E22" t="str">
            <v>Contact for inquiries (phone, mobile, e-mail)</v>
          </cell>
          <cell r="F22" t="str">
            <v>Kontakt für Neuanfragen
(Telefon, Mobil, E-mail)</v>
          </cell>
          <cell r="G22" t="str">
            <v>Contact for inquiries (phone, mobile, e-mail)</v>
          </cell>
          <cell r="H22" t="str">
            <v>Kontakt für Neuanfragen
(Telefon, Mobil, E-mail)</v>
          </cell>
          <cell r="I22" t="str">
            <v>Contact for inquiries (phone, mobile, e-mail)</v>
          </cell>
          <cell r="J22" t="str">
            <v>Kontakt für Neuanfragen
(Telefon, Mobil, E-mail)</v>
          </cell>
          <cell r="K22" t="str">
            <v>Contact for inquiries (phone, mobile, e-mail)</v>
          </cell>
          <cell r="L22" t="str">
            <v>Kontakt für Neuanfragen
(Telefon, Mobil, E-mail)</v>
          </cell>
          <cell r="M22" t="str">
            <v>Contact for inquiries (phone, mobile, e-mail)</v>
          </cell>
          <cell r="N22" t="str">
            <v>Kontakt für Neuanfragen
(Telefon, Mobil, E-mail)</v>
          </cell>
          <cell r="O22" t="str">
            <v>Contact for inquiries (phone, mobile, e-mail)</v>
          </cell>
          <cell r="P22" t="str">
            <v>Kontakt für Neuanfragen
(Telefon, Mobil, E-mail)</v>
          </cell>
          <cell r="Q22" t="str">
            <v>Contact for inquiries (phone, mobile, e-mail)</v>
          </cell>
          <cell r="R22" t="str">
            <v>Kontakt für Neuanfragen
(Telefon, Mobil, E-mail)</v>
          </cell>
          <cell r="S22" t="str">
            <v>Contact for inquiries (phone, mobile, e-mail)</v>
          </cell>
          <cell r="T22" t="str">
            <v>Kontakt für Neuanfragen
(Telefon, Mobil, E-mail)</v>
          </cell>
          <cell r="U22" t="str">
            <v>Contact for inquiries (phone, mobile, e-mail)</v>
          </cell>
          <cell r="V22" t="str">
            <v>Kontakt für Neuanfragen
(Telefon, Mobil, E-mail)</v>
          </cell>
          <cell r="W22" t="str">
            <v>Contact for inquiries (phone, mobile, e-mail)</v>
          </cell>
        </row>
        <row r="23">
          <cell r="A23" t="str">
            <v>Grundlegende Dokumente
Basic documents</v>
          </cell>
          <cell r="B23" t="str">
            <v>Grundlegende Dokumente</v>
          </cell>
          <cell r="C23" t="str">
            <v>Basic documents</v>
          </cell>
          <cell r="D23" t="str">
            <v>Grundlegende Dokumente</v>
          </cell>
          <cell r="E23" t="str">
            <v>Basic documents</v>
          </cell>
          <cell r="F23" t="str">
            <v>Grundlegende Dokumente</v>
          </cell>
          <cell r="G23" t="str">
            <v>Basic documents</v>
          </cell>
          <cell r="H23" t="str">
            <v>Grundlegende Dokumente</v>
          </cell>
          <cell r="I23" t="str">
            <v>Basic documents</v>
          </cell>
          <cell r="J23" t="str">
            <v>Grundlegende Dokumente</v>
          </cell>
          <cell r="K23" t="str">
            <v>Basic documents</v>
          </cell>
          <cell r="L23" t="str">
            <v>Grundlegende Dokumente</v>
          </cell>
          <cell r="M23" t="str">
            <v>Basic documents</v>
          </cell>
          <cell r="N23" t="str">
            <v>Grundlegende Dokumente</v>
          </cell>
          <cell r="O23" t="str">
            <v>Basic documents</v>
          </cell>
          <cell r="P23" t="str">
            <v>Grundlegende Dokumente</v>
          </cell>
          <cell r="Q23" t="str">
            <v>Basic documents</v>
          </cell>
          <cell r="R23" t="str">
            <v>Grundlegende Dokumente</v>
          </cell>
          <cell r="S23" t="str">
            <v>Basic documents</v>
          </cell>
          <cell r="T23" t="str">
            <v>Grundlegende Dokumente</v>
          </cell>
          <cell r="U23" t="str">
            <v>Basic documents</v>
          </cell>
          <cell r="V23" t="str">
            <v>Grundlegende Dokumente</v>
          </cell>
          <cell r="W23" t="str">
            <v>Basic documents</v>
          </cell>
        </row>
        <row r="24">
          <cell r="A24" t="str">
            <v>Produkthaftpflichtversicherung (inkl. Höhe)
Product liability insurance (incl. ensured amount)</v>
          </cell>
          <cell r="B24" t="str">
            <v>Produkthaftpflichtversicherung (inkl. versichertem Betrag)</v>
          </cell>
          <cell r="C24" t="str">
            <v>Product liability insurance (incl. ensured amount)</v>
          </cell>
          <cell r="D24" t="str">
            <v>Produkthaftpflichtversicherung (inkl. versichertem Betrag)</v>
          </cell>
          <cell r="E24" t="str">
            <v>Product liability insurance (incl. ensured amount)</v>
          </cell>
          <cell r="F24" t="str">
            <v>Produkthaftpflichtversicherung (inkl. versichertem Betrag)</v>
          </cell>
          <cell r="G24" t="str">
            <v>Product liability insurance (incl. ensured amount)</v>
          </cell>
          <cell r="H24" t="str">
            <v>Produkthaftpflichtversicherung (inkl. versichertem Betrag)</v>
          </cell>
          <cell r="I24" t="str">
            <v>Product liability insurance (incl. ensured amount)</v>
          </cell>
          <cell r="J24" t="str">
            <v>Produkthaftpflichtversicherung (inkl. versichertem Betrag)</v>
          </cell>
          <cell r="K24" t="str">
            <v>Product liability insurance (incl. ensured amount)</v>
          </cell>
          <cell r="L24" t="str">
            <v>Produkthaftpflichtversicherung (inkl. versichertem Betrag)</v>
          </cell>
          <cell r="M24" t="str">
            <v>Product liability insurance (incl. ensured amount)</v>
          </cell>
          <cell r="N24" t="str">
            <v>Produkthaftpflichtversicherung (inkl. versichertem Betrag)</v>
          </cell>
          <cell r="O24" t="str">
            <v>Product liability insurance (incl. ensured amount)</v>
          </cell>
          <cell r="P24" t="str">
            <v>Produkthaftpflichtversicherung (inkl. versichertem Betrag)</v>
          </cell>
          <cell r="Q24" t="str">
            <v>Product liability insurance (incl. ensured amount)</v>
          </cell>
          <cell r="R24" t="str">
            <v>Produkthaftpflichtversicherung (inkl. versichertem Betrag)</v>
          </cell>
          <cell r="S24" t="str">
            <v>Product liability insurance (incl. ensured amount)</v>
          </cell>
          <cell r="T24" t="str">
            <v>Produkthaftpflichtversicherung (inkl. versichertem Betrag)</v>
          </cell>
          <cell r="U24" t="str">
            <v>Product liability insurance (incl. ensured amount)</v>
          </cell>
          <cell r="V24" t="str">
            <v>Produkthaftpflichtversicherung (inkl. versichertem Betrag)</v>
          </cell>
          <cell r="W24" t="str">
            <v>Product liability insurance (incl. ensured amount)</v>
          </cell>
        </row>
        <row r="25">
          <cell r="A25" t="str">
            <v>Langzeitlieferantenerklärung
Longterm suppliers declaration</v>
          </cell>
          <cell r="B25" t="str">
            <v>Langzeitlieferantenerklärung</v>
          </cell>
          <cell r="C25" t="str">
            <v>Longterm suppliers declaration</v>
          </cell>
          <cell r="D25" t="str">
            <v>Langzeitlieferantenerklärung</v>
          </cell>
          <cell r="E25" t="str">
            <v>Longterm suppliers declaration</v>
          </cell>
          <cell r="F25" t="str">
            <v>Langzeitlieferantenerklärung</v>
          </cell>
          <cell r="G25" t="str">
            <v>Longterm suppliers declaration</v>
          </cell>
          <cell r="H25" t="str">
            <v>Langzeitlieferantenerklärung</v>
          </cell>
          <cell r="I25" t="str">
            <v>Longterm suppliers declaration</v>
          </cell>
          <cell r="J25" t="str">
            <v>Langzeitlieferantenerklärung</v>
          </cell>
          <cell r="K25" t="str">
            <v>Longterm suppliers declaration</v>
          </cell>
          <cell r="L25" t="str">
            <v>Langzeitlieferantenerklärung</v>
          </cell>
          <cell r="M25" t="str">
            <v>Longterm suppliers declaration</v>
          </cell>
          <cell r="N25" t="str">
            <v>Langzeitlieferantenerklärung</v>
          </cell>
          <cell r="O25" t="str">
            <v>Longterm suppliers declaration</v>
          </cell>
          <cell r="P25" t="str">
            <v>Langzeitlieferantenerklärung</v>
          </cell>
          <cell r="Q25" t="str">
            <v>Longterm suppliers declaration</v>
          </cell>
          <cell r="R25" t="str">
            <v>Langzeitlieferantenerklärung</v>
          </cell>
          <cell r="S25" t="str">
            <v>Longterm suppliers declaration</v>
          </cell>
          <cell r="T25" t="str">
            <v>Langzeitlieferantenerklärung</v>
          </cell>
          <cell r="U25" t="str">
            <v>Longterm suppliers declaration</v>
          </cell>
          <cell r="V25" t="str">
            <v>Langzeitlieferantenerklärung</v>
          </cell>
          <cell r="W25" t="str">
            <v>Longterm suppliers declaration</v>
          </cell>
        </row>
        <row r="26">
          <cell r="A26" t="str">
            <v>Logistik
Logistics</v>
          </cell>
          <cell r="B26" t="str">
            <v>Logistik</v>
          </cell>
          <cell r="C26" t="str">
            <v>Logistics</v>
          </cell>
          <cell r="D26" t="str">
            <v>Logistik</v>
          </cell>
          <cell r="E26" t="str">
            <v>Logistics</v>
          </cell>
          <cell r="F26" t="str">
            <v>Logistik</v>
          </cell>
          <cell r="G26" t="str">
            <v>Logistics</v>
          </cell>
          <cell r="H26" t="str">
            <v>Logistik</v>
          </cell>
          <cell r="I26" t="str">
            <v>Logistics</v>
          </cell>
          <cell r="J26" t="str">
            <v>Logistik</v>
          </cell>
          <cell r="K26" t="str">
            <v>Logistics</v>
          </cell>
          <cell r="L26"/>
          <cell r="M26"/>
          <cell r="N26" t="str">
            <v>Logistik</v>
          </cell>
          <cell r="O26" t="str">
            <v>Logistics</v>
          </cell>
          <cell r="P26"/>
          <cell r="Q26"/>
          <cell r="R26" t="str">
            <v>Logistik</v>
          </cell>
          <cell r="S26" t="str">
            <v>Logistics</v>
          </cell>
          <cell r="T26"/>
          <cell r="U26"/>
          <cell r="V26" t="str">
            <v>Logistik</v>
          </cell>
          <cell r="W26" t="str">
            <v>Logistics</v>
          </cell>
        </row>
        <row r="27">
          <cell r="A27" t="str">
            <v>Größe der Lagerflächen (intern/ extern)
Size of storage area (internal/external)</v>
          </cell>
          <cell r="B27" t="str">
            <v>Größe der Lagerflächen (intern/ extern)</v>
          </cell>
          <cell r="C27" t="str">
            <v>Size of storage area (internal/external)</v>
          </cell>
          <cell r="D27" t="str">
            <v>Größe der Lagerflächen (intern/ extern)</v>
          </cell>
          <cell r="E27" t="str">
            <v>Size of storage area (internal/external)</v>
          </cell>
          <cell r="F27" t="str">
            <v>Größe der Lagerflächen (intern/ extern)</v>
          </cell>
          <cell r="G27" t="str">
            <v>Size of storage area (internal/external)</v>
          </cell>
          <cell r="H27" t="str">
            <v>Größe der Lagerflächen (intern/ extern)</v>
          </cell>
          <cell r="I27" t="str">
            <v>Size of storage area (internal/external)</v>
          </cell>
          <cell r="J27" t="str">
            <v>Größe der Lagerflächen (intern/ extern)</v>
          </cell>
          <cell r="K27" t="str">
            <v>Size of storage area (internal/external)</v>
          </cell>
          <cell r="L27"/>
          <cell r="M27"/>
          <cell r="N27" t="str">
            <v>Größe der Lagerflächen (intern/ extern)</v>
          </cell>
          <cell r="O27" t="str">
            <v>Size of storage area (internal/external)</v>
          </cell>
          <cell r="P27"/>
          <cell r="Q27"/>
          <cell r="R27" t="str">
            <v>Größe der Lagerflächen (intern/ extern)</v>
          </cell>
          <cell r="S27" t="str">
            <v>Size of storage area (internal/external)</v>
          </cell>
          <cell r="V27" t="str">
            <v>Größe der Lagerflächen (intern/ extern)</v>
          </cell>
          <cell r="W27" t="str">
            <v>Size of storage area (internal/external)</v>
          </cell>
        </row>
        <row r="28">
          <cell r="A28" t="str">
            <v>Lagerkonzepte:
Concepts of storage</v>
          </cell>
          <cell r="B28" t="str">
            <v>Lagerkonzepte:</v>
          </cell>
          <cell r="C28" t="str">
            <v>Concepts of storage:</v>
          </cell>
          <cell r="D28" t="str">
            <v>Lagerkonzepte:</v>
          </cell>
          <cell r="E28" t="str">
            <v>Concepts of storage:</v>
          </cell>
          <cell r="F28" t="str">
            <v>Lagerkonzepte:</v>
          </cell>
          <cell r="G28" t="str">
            <v>Concepts of storage:</v>
          </cell>
          <cell r="H28" t="str">
            <v>Lagerkonzepte:</v>
          </cell>
          <cell r="I28" t="str">
            <v>Concepts of storage:</v>
          </cell>
          <cell r="J28" t="str">
            <v>Lagerkonzepte:</v>
          </cell>
          <cell r="K28" t="str">
            <v>Concepts of storage:</v>
          </cell>
          <cell r="L28"/>
          <cell r="M28"/>
          <cell r="N28" t="str">
            <v>Lagerkonzepte</v>
          </cell>
          <cell r="O28" t="str">
            <v>Concepts of storage</v>
          </cell>
          <cell r="P28"/>
          <cell r="Q28"/>
          <cell r="R28" t="str">
            <v>Lagerkonzepte</v>
          </cell>
          <cell r="S28" t="str">
            <v>Concepts of storage</v>
          </cell>
          <cell r="V28" t="str">
            <v>Lagerkonzepte</v>
          </cell>
          <cell r="W28" t="str">
            <v>Concepts of storage</v>
          </cell>
        </row>
        <row r="29">
          <cell r="A29" t="str">
            <v xml:space="preserve">Konsignation
Consignment </v>
          </cell>
          <cell r="B29" t="str">
            <v>Konsignation</v>
          </cell>
          <cell r="C29" t="str">
            <v xml:space="preserve">Consignment </v>
          </cell>
          <cell r="D29" t="str">
            <v>Konsignation</v>
          </cell>
          <cell r="E29" t="str">
            <v xml:space="preserve">Consignment </v>
          </cell>
          <cell r="F29" t="str">
            <v>Konsignation</v>
          </cell>
          <cell r="G29" t="str">
            <v xml:space="preserve">Consignment </v>
          </cell>
          <cell r="H29" t="str">
            <v>Konsignation</v>
          </cell>
          <cell r="I29" t="str">
            <v xml:space="preserve">Consignment </v>
          </cell>
          <cell r="J29" t="str">
            <v>Konsignation</v>
          </cell>
          <cell r="K29" t="str">
            <v xml:space="preserve">Consignment </v>
          </cell>
          <cell r="L29"/>
          <cell r="M29"/>
          <cell r="N29" t="str">
            <v>Konsignation</v>
          </cell>
          <cell r="O29" t="str">
            <v xml:space="preserve">Consignment </v>
          </cell>
          <cell r="P29"/>
          <cell r="Q29"/>
          <cell r="R29" t="str">
            <v>Konsignation</v>
          </cell>
          <cell r="S29" t="str">
            <v xml:space="preserve">Consignment </v>
          </cell>
          <cell r="V29" t="str">
            <v>Konsignation</v>
          </cell>
          <cell r="W29" t="str">
            <v xml:space="preserve">Consignment </v>
          </cell>
        </row>
        <row r="30">
          <cell r="A30" t="str">
            <v>Kanban
Kanban</v>
          </cell>
          <cell r="B30" t="str">
            <v>Kanban</v>
          </cell>
          <cell r="C30" t="str">
            <v>Kanban</v>
          </cell>
          <cell r="D30" t="str">
            <v>Kanban</v>
          </cell>
          <cell r="E30" t="str">
            <v>Kanban</v>
          </cell>
          <cell r="F30" t="str">
            <v>Kanban</v>
          </cell>
          <cell r="G30" t="str">
            <v>Kanban</v>
          </cell>
          <cell r="H30" t="str">
            <v>Kanban</v>
          </cell>
          <cell r="I30" t="str">
            <v>Kanban</v>
          </cell>
          <cell r="J30" t="str">
            <v>Kanban</v>
          </cell>
          <cell r="K30" t="str">
            <v>Kanban</v>
          </cell>
          <cell r="L30"/>
          <cell r="M30"/>
          <cell r="N30" t="str">
            <v>Kanban</v>
          </cell>
          <cell r="O30" t="str">
            <v>Kanban</v>
          </cell>
          <cell r="P30"/>
          <cell r="Q30"/>
          <cell r="R30" t="str">
            <v>Kanban</v>
          </cell>
          <cell r="S30" t="str">
            <v>Kanban</v>
          </cell>
          <cell r="V30" t="str">
            <v>Kanban</v>
          </cell>
          <cell r="W30" t="str">
            <v>Kanban</v>
          </cell>
        </row>
        <row r="31">
          <cell r="A31" t="str">
            <v>JIT - Just In Time
JIT - Just In Time</v>
          </cell>
          <cell r="B31" t="str">
            <v>JIT - Just In Time</v>
          </cell>
          <cell r="C31" t="str">
            <v>JIT - Just In Time</v>
          </cell>
          <cell r="D31" t="str">
            <v>JIT - Just In Time</v>
          </cell>
          <cell r="E31" t="str">
            <v>JIT - Just In Time</v>
          </cell>
          <cell r="F31" t="str">
            <v>JIT - Just In Time</v>
          </cell>
          <cell r="G31" t="str">
            <v>JIT - Just In Time</v>
          </cell>
          <cell r="H31" t="str">
            <v>JIT - Just In Time</v>
          </cell>
          <cell r="I31" t="str">
            <v>JIT - Just In Time</v>
          </cell>
          <cell r="J31" t="str">
            <v>JIT - Just In Time</v>
          </cell>
          <cell r="K31" t="str">
            <v>JIT - Just In Time</v>
          </cell>
          <cell r="L31"/>
          <cell r="M31"/>
          <cell r="N31" t="str">
            <v>JIT - Just In Time</v>
          </cell>
          <cell r="O31" t="str">
            <v>JIT - Just In Time</v>
          </cell>
          <cell r="P31"/>
          <cell r="Q31"/>
          <cell r="R31" t="str">
            <v>JIT - Just In Time</v>
          </cell>
          <cell r="S31" t="str">
            <v>JIT - Just In Time</v>
          </cell>
          <cell r="V31" t="str">
            <v>JIT - Just In Time</v>
          </cell>
          <cell r="W31" t="str">
            <v>JIT - Just In Time</v>
          </cell>
        </row>
        <row r="32">
          <cell r="A32" t="str">
            <v>Sicherheitslager
Storage for security</v>
          </cell>
          <cell r="B32" t="str">
            <v>Sicherheitslager</v>
          </cell>
          <cell r="C32" t="str">
            <v>Storage for security</v>
          </cell>
          <cell r="D32" t="str">
            <v>Sicherheitslager</v>
          </cell>
          <cell r="E32" t="str">
            <v>Storage for security</v>
          </cell>
          <cell r="F32" t="str">
            <v>Sicherheitslager</v>
          </cell>
          <cell r="G32" t="str">
            <v>Storage for security</v>
          </cell>
          <cell r="H32" t="str">
            <v>Sicherheitslager</v>
          </cell>
          <cell r="I32" t="str">
            <v>Storage for security</v>
          </cell>
          <cell r="J32" t="str">
            <v>Sicherheitslager</v>
          </cell>
          <cell r="K32" t="str">
            <v>Storage for security</v>
          </cell>
          <cell r="L32"/>
          <cell r="M32"/>
          <cell r="N32" t="str">
            <v>Sicherheitslager</v>
          </cell>
          <cell r="O32" t="str">
            <v>Storage for security</v>
          </cell>
          <cell r="P32"/>
          <cell r="Q32"/>
          <cell r="R32" t="str">
            <v>Sicherheitslager</v>
          </cell>
          <cell r="S32" t="str">
            <v>Storage for security</v>
          </cell>
          <cell r="V32" t="str">
            <v>Sicherheitslager</v>
          </cell>
          <cell r="W32" t="str">
            <v>Storage for security</v>
          </cell>
        </row>
        <row r="33">
          <cell r="A33" t="str">
            <v>andere
others</v>
          </cell>
          <cell r="B33" t="str">
            <v>andere</v>
          </cell>
          <cell r="C33" t="str">
            <v>others</v>
          </cell>
          <cell r="D33" t="str">
            <v>andere</v>
          </cell>
          <cell r="E33" t="str">
            <v>others</v>
          </cell>
          <cell r="F33" t="str">
            <v>andere</v>
          </cell>
          <cell r="G33" t="str">
            <v>others</v>
          </cell>
          <cell r="H33" t="str">
            <v>andere</v>
          </cell>
          <cell r="I33" t="str">
            <v>others</v>
          </cell>
          <cell r="J33" t="str">
            <v>andere</v>
          </cell>
          <cell r="K33" t="str">
            <v>others</v>
          </cell>
          <cell r="L33"/>
          <cell r="M33"/>
          <cell r="N33" t="str">
            <v>andere</v>
          </cell>
          <cell r="O33" t="str">
            <v>others</v>
          </cell>
          <cell r="P33"/>
          <cell r="Q33"/>
          <cell r="R33" t="str">
            <v>andere</v>
          </cell>
          <cell r="S33" t="str">
            <v>others</v>
          </cell>
          <cell r="V33" t="str">
            <v>andere</v>
          </cell>
          <cell r="W33" t="str">
            <v>others</v>
          </cell>
        </row>
        <row r="34">
          <cell r="A34" t="str">
            <v>Mehrwegbehälter
Returnable Containers</v>
          </cell>
          <cell r="B34" t="str">
            <v>Mehrwegbehälter</v>
          </cell>
          <cell r="C34" t="str">
            <v>Returnable Containers</v>
          </cell>
          <cell r="D34" t="str">
            <v>Mehrwegbehälter</v>
          </cell>
          <cell r="E34" t="str">
            <v>Returnable Containers</v>
          </cell>
          <cell r="F34" t="str">
            <v>Mehrwegbehälter</v>
          </cell>
          <cell r="G34" t="str">
            <v>Returnable Containers</v>
          </cell>
          <cell r="H34" t="str">
            <v>Mehrwegbehälter</v>
          </cell>
          <cell r="I34" t="str">
            <v>Returnable Containers</v>
          </cell>
          <cell r="J34" t="str">
            <v>Mehrwegbehälter</v>
          </cell>
          <cell r="K34" t="str">
            <v>Returnable Containers</v>
          </cell>
          <cell r="L34"/>
          <cell r="M34"/>
          <cell r="N34" t="str">
            <v>Mehrwegbehälter</v>
          </cell>
          <cell r="O34" t="str">
            <v>Returnable Containers</v>
          </cell>
          <cell r="P34"/>
          <cell r="Q34"/>
          <cell r="R34" t="str">
            <v>Mehrwegbehälter</v>
          </cell>
          <cell r="S34" t="str">
            <v>Returnable Containers</v>
          </cell>
          <cell r="V34" t="str">
            <v>Mehrwegbehälter</v>
          </cell>
          <cell r="W34" t="str">
            <v>Returnable Containers</v>
          </cell>
        </row>
        <row r="35">
          <cell r="A35" t="str">
            <v>Transporte (eigener Fuhrpark/ Spedition…..)
Transports (own pool of trucks / forwarders …)</v>
          </cell>
          <cell r="B35" t="str">
            <v>Transporte (eigener Fuhrpark/ Spedition…..)</v>
          </cell>
          <cell r="C35" t="str">
            <v>Transports (own pool of trucks / forwarders …)</v>
          </cell>
          <cell r="D35" t="str">
            <v>Transporte (eigener Fuhrpark/ Spedition…..)</v>
          </cell>
          <cell r="E35" t="str">
            <v>Transports (own pool of trucks / forwarders …)</v>
          </cell>
          <cell r="F35" t="str">
            <v>Transporte (eigener Fuhrpark/ Spedition…..)</v>
          </cell>
          <cell r="G35" t="str">
            <v>Transports (own pool of trucks / forwarders …)</v>
          </cell>
          <cell r="H35" t="str">
            <v>Transporte (eigener Fuhrpark/ Spedition…..)</v>
          </cell>
          <cell r="I35" t="str">
            <v>Transports (own pool of trucks / forwarders …)</v>
          </cell>
          <cell r="J35" t="str">
            <v>Transporte (eigener Fuhrpark/ Spedition…..)</v>
          </cell>
          <cell r="K35" t="str">
            <v>Transports (own pool of trucks / forwarders …)</v>
          </cell>
          <cell r="L35"/>
          <cell r="M35"/>
          <cell r="N35" t="str">
            <v>Transporte (eigener Fuhrpark/ Spedition…..)</v>
          </cell>
          <cell r="O35" t="str">
            <v>Transports (own pool of trucks / forwarders …)</v>
          </cell>
          <cell r="P35"/>
          <cell r="Q35"/>
          <cell r="R35" t="str">
            <v>Transporte (eigener Fuhrpark/ Spedition…..)</v>
          </cell>
          <cell r="S35" t="str">
            <v>Transports (own pool of trucks / forwarders …)</v>
          </cell>
          <cell r="V35" t="str">
            <v>Transporte (eigener Fuhrpark/ Spedition…..)</v>
          </cell>
          <cell r="W35" t="str">
            <v>Transports (own pool of trucks / forwarders …)</v>
          </cell>
        </row>
        <row r="36">
          <cell r="A36" t="str">
            <v>Zertifikate
Certificates</v>
          </cell>
          <cell r="B36" t="str">
            <v>Zertifikate</v>
          </cell>
          <cell r="C36" t="str">
            <v>Certificates</v>
          </cell>
          <cell r="D36" t="str">
            <v>Zertifikate</v>
          </cell>
          <cell r="E36" t="str">
            <v>Certificates</v>
          </cell>
          <cell r="F36" t="str">
            <v>Zertifikate</v>
          </cell>
          <cell r="G36" t="str">
            <v>Certificates</v>
          </cell>
          <cell r="H36" t="str">
            <v>Zertifikate</v>
          </cell>
          <cell r="I36" t="str">
            <v>Certificates</v>
          </cell>
          <cell r="J36" t="str">
            <v>Zertifikate</v>
          </cell>
          <cell r="K36" t="str">
            <v>Certificates</v>
          </cell>
          <cell r="L36" t="str">
            <v>Zertifikate</v>
          </cell>
          <cell r="M36" t="str">
            <v>Certificates</v>
          </cell>
          <cell r="N36" t="str">
            <v>Zertifikate</v>
          </cell>
          <cell r="O36" t="str">
            <v>Certificates</v>
          </cell>
          <cell r="P36" t="str">
            <v>Zertifikate</v>
          </cell>
          <cell r="Q36" t="str">
            <v>Certificates</v>
          </cell>
          <cell r="R36" t="str">
            <v>Zertifikate</v>
          </cell>
          <cell r="S36" t="str">
            <v>Certificates</v>
          </cell>
          <cell r="T36" t="str">
            <v>Zertifikate</v>
          </cell>
          <cell r="U36" t="str">
            <v>Certificates</v>
          </cell>
          <cell r="V36" t="str">
            <v>Zertifikate</v>
          </cell>
          <cell r="W36" t="str">
            <v>Certificates</v>
          </cell>
        </row>
        <row r="37">
          <cell r="A37" t="str">
            <v>ISO 9001</v>
          </cell>
          <cell r="B37" t="str">
            <v>ISO 9001</v>
          </cell>
          <cell r="C37" t="str">
            <v>ISO 9001</v>
          </cell>
          <cell r="D37" t="str">
            <v>ISO 9001</v>
          </cell>
          <cell r="E37" t="str">
            <v>ISO 9001</v>
          </cell>
          <cell r="F37" t="str">
            <v>ISO 9001</v>
          </cell>
          <cell r="G37" t="str">
            <v>ISO 9001</v>
          </cell>
          <cell r="H37" t="str">
            <v>ISO 9001</v>
          </cell>
          <cell r="I37" t="str">
            <v>ISO 9001</v>
          </cell>
          <cell r="J37" t="str">
            <v>ISO 9001</v>
          </cell>
          <cell r="K37" t="str">
            <v>ISO 9001</v>
          </cell>
          <cell r="L37" t="str">
            <v>ISO 9001</v>
          </cell>
          <cell r="M37" t="str">
            <v>ISO 9001</v>
          </cell>
          <cell r="N37" t="str">
            <v>ISO 9001</v>
          </cell>
          <cell r="O37" t="str">
            <v>ISO 9001</v>
          </cell>
          <cell r="P37" t="str">
            <v>ISO 9001</v>
          </cell>
          <cell r="Q37" t="str">
            <v>ISO 9001</v>
          </cell>
          <cell r="R37" t="str">
            <v>ISO 9001</v>
          </cell>
          <cell r="S37" t="str">
            <v>ISO 9001</v>
          </cell>
          <cell r="T37" t="str">
            <v>ISO 9001</v>
          </cell>
          <cell r="U37" t="str">
            <v>ISO 9001</v>
          </cell>
          <cell r="V37" t="str">
            <v>ISO 9001</v>
          </cell>
          <cell r="W37" t="str">
            <v>ISO 9001</v>
          </cell>
        </row>
        <row r="38">
          <cell r="A38" t="str">
            <v>ISO14001</v>
          </cell>
          <cell r="B38" t="str">
            <v>ISO14001</v>
          </cell>
          <cell r="C38" t="str">
            <v>ISO14001</v>
          </cell>
          <cell r="D38" t="str">
            <v>ISO14001</v>
          </cell>
          <cell r="E38" t="str">
            <v>ISO14001</v>
          </cell>
          <cell r="F38" t="str">
            <v>ISO14001</v>
          </cell>
          <cell r="G38" t="str">
            <v>ISO14001</v>
          </cell>
          <cell r="H38" t="str">
            <v>ISO14001</v>
          </cell>
          <cell r="I38" t="str">
            <v>ISO14001</v>
          </cell>
          <cell r="J38" t="str">
            <v>ISO14001</v>
          </cell>
          <cell r="K38" t="str">
            <v>ISO14001</v>
          </cell>
          <cell r="L38" t="str">
            <v>ISO14001</v>
          </cell>
          <cell r="M38" t="str">
            <v>ISO14001</v>
          </cell>
          <cell r="N38" t="str">
            <v>ISO14001</v>
          </cell>
          <cell r="O38" t="str">
            <v>ISO14001</v>
          </cell>
          <cell r="P38" t="str">
            <v>ISO14001</v>
          </cell>
          <cell r="Q38" t="str">
            <v>ISO14001</v>
          </cell>
          <cell r="R38" t="str">
            <v>ISO14001</v>
          </cell>
          <cell r="S38" t="str">
            <v>ISO14001</v>
          </cell>
          <cell r="T38" t="str">
            <v>ISO14001</v>
          </cell>
          <cell r="U38" t="str">
            <v>ISO14001</v>
          </cell>
          <cell r="V38" t="str">
            <v>ISO14001</v>
          </cell>
          <cell r="W38" t="str">
            <v>ISO14001</v>
          </cell>
        </row>
        <row r="39">
          <cell r="A39" t="str">
            <v>TS16949</v>
          </cell>
          <cell r="B39" t="str">
            <v>IATF 16949</v>
          </cell>
          <cell r="C39" t="str">
            <v>IATF 16949</v>
          </cell>
          <cell r="D39" t="str">
            <v>IATF 16949</v>
          </cell>
          <cell r="E39" t="str">
            <v>IATF 16949</v>
          </cell>
          <cell r="F39" t="str">
            <v>IATF 16949</v>
          </cell>
          <cell r="G39" t="str">
            <v>IATF 16949</v>
          </cell>
          <cell r="H39" t="str">
            <v>IATF 16949</v>
          </cell>
          <cell r="I39" t="str">
            <v>IATF 16949</v>
          </cell>
          <cell r="J39" t="str">
            <v>IATF 16949</v>
          </cell>
          <cell r="K39" t="str">
            <v>IATF 16949</v>
          </cell>
          <cell r="L39" t="str">
            <v>ISO14001</v>
          </cell>
          <cell r="M39" t="str">
            <v>IATF 16949</v>
          </cell>
          <cell r="N39" t="str">
            <v>ISO14001</v>
          </cell>
          <cell r="O39" t="str">
            <v>IATF 16949</v>
          </cell>
          <cell r="P39" t="str">
            <v>ISO14001</v>
          </cell>
          <cell r="Q39" t="str">
            <v>ISO14001</v>
          </cell>
          <cell r="R39" t="str">
            <v>ISO14001</v>
          </cell>
          <cell r="S39" t="str">
            <v>ISO14001</v>
          </cell>
          <cell r="T39" t="str">
            <v>ISO14001</v>
          </cell>
          <cell r="U39" t="str">
            <v>ISO14001</v>
          </cell>
          <cell r="V39" t="str">
            <v>ISO14001</v>
          </cell>
          <cell r="W39" t="str">
            <v>ISO14001</v>
          </cell>
          <cell r="X39"/>
        </row>
        <row r="40">
          <cell r="A40" t="str">
            <v>andere:
others</v>
          </cell>
          <cell r="B40" t="str">
            <v>andere</v>
          </cell>
          <cell r="C40" t="str">
            <v>others</v>
          </cell>
          <cell r="D40" t="str">
            <v>andere</v>
          </cell>
          <cell r="E40" t="str">
            <v>others</v>
          </cell>
          <cell r="F40" t="str">
            <v>andere</v>
          </cell>
          <cell r="G40" t="str">
            <v>others</v>
          </cell>
          <cell r="H40" t="str">
            <v>andere</v>
          </cell>
          <cell r="I40" t="str">
            <v>others</v>
          </cell>
          <cell r="J40" t="str">
            <v>andere</v>
          </cell>
          <cell r="K40" t="str">
            <v>others</v>
          </cell>
          <cell r="L40" t="str">
            <v>andere</v>
          </cell>
          <cell r="M40" t="str">
            <v>others</v>
          </cell>
          <cell r="N40" t="str">
            <v>andere</v>
          </cell>
          <cell r="O40" t="str">
            <v>others</v>
          </cell>
          <cell r="P40" t="str">
            <v>andere</v>
          </cell>
          <cell r="Q40" t="str">
            <v>others</v>
          </cell>
          <cell r="R40" t="str">
            <v>andere</v>
          </cell>
          <cell r="S40" t="str">
            <v>others</v>
          </cell>
          <cell r="T40" t="str">
            <v>andere</v>
          </cell>
          <cell r="U40" t="str">
            <v>others</v>
          </cell>
          <cell r="V40" t="str">
            <v>andere</v>
          </cell>
          <cell r="W40" t="str">
            <v>others</v>
          </cell>
        </row>
        <row r="41">
          <cell r="A41" t="str">
            <v>QS
Quality</v>
          </cell>
          <cell r="B41" t="str">
            <v>QS</v>
          </cell>
          <cell r="C41" t="str">
            <v>Quality</v>
          </cell>
          <cell r="D41" t="str">
            <v>QS</v>
          </cell>
          <cell r="E41" t="str">
            <v>Quality</v>
          </cell>
          <cell r="F41" t="str">
            <v>QS</v>
          </cell>
          <cell r="G41" t="str">
            <v>Quality</v>
          </cell>
          <cell r="H41" t="str">
            <v>QS</v>
          </cell>
          <cell r="I41" t="str">
            <v>Quality</v>
          </cell>
          <cell r="J41" t="str">
            <v>QS</v>
          </cell>
          <cell r="K41" t="str">
            <v>Quality</v>
          </cell>
          <cell r="L41"/>
          <cell r="M41"/>
          <cell r="N41" t="str">
            <v>QS</v>
          </cell>
          <cell r="O41" t="str">
            <v>Quality</v>
          </cell>
          <cell r="P41"/>
          <cell r="Q41"/>
          <cell r="R41" t="str">
            <v>QS</v>
          </cell>
          <cell r="S41" t="str">
            <v>Quality</v>
          </cell>
          <cell r="T41"/>
          <cell r="U41"/>
          <cell r="V41" t="str">
            <v>QS</v>
          </cell>
          <cell r="W41" t="str">
            <v>Quality</v>
          </cell>
          <cell r="Y41"/>
        </row>
        <row r="42">
          <cell r="A42" t="str">
            <v>Equipment
Equipment</v>
          </cell>
          <cell r="B42" t="str">
            <v>Equipment</v>
          </cell>
          <cell r="C42" t="str">
            <v>Equipment</v>
          </cell>
          <cell r="D42" t="str">
            <v>Equipment</v>
          </cell>
          <cell r="E42" t="str">
            <v>Equipment</v>
          </cell>
          <cell r="F42" t="str">
            <v>Equipment</v>
          </cell>
          <cell r="G42" t="str">
            <v>Equipment</v>
          </cell>
          <cell r="H42" t="str">
            <v>Equipment</v>
          </cell>
          <cell r="I42" t="str">
            <v>Equipment</v>
          </cell>
          <cell r="J42" t="str">
            <v>Equipment</v>
          </cell>
          <cell r="K42" t="str">
            <v>Equipment</v>
          </cell>
          <cell r="L42"/>
          <cell r="M42"/>
          <cell r="N42" t="str">
            <v>Equipment</v>
          </cell>
          <cell r="O42" t="str">
            <v>Equipment</v>
          </cell>
          <cell r="P42"/>
          <cell r="Q42"/>
          <cell r="R42" t="str">
            <v>Equipment</v>
          </cell>
          <cell r="S42" t="str">
            <v>Equipment</v>
          </cell>
          <cell r="V42" t="str">
            <v>Equipment</v>
          </cell>
          <cell r="W42" t="str">
            <v>Equipment</v>
          </cell>
        </row>
        <row r="43">
          <cell r="A43" t="str">
            <v>QSV (Qualitätssicherungsvereinbarung)
Quality assurance agreement</v>
          </cell>
          <cell r="B43" t="str">
            <v>QSV (Qualitätssicherungsvereinbarung)</v>
          </cell>
          <cell r="C43" t="str">
            <v>Quality assurance agreement</v>
          </cell>
          <cell r="D43" t="str">
            <v>QSV (Qualitätssicherungsvereinbarung)</v>
          </cell>
          <cell r="E43" t="str">
            <v>Quality assurance agreement</v>
          </cell>
          <cell r="F43" t="str">
            <v>QSV (Qualitätssicherungsvereinbarung)</v>
          </cell>
          <cell r="G43" t="str">
            <v>Quality assurance agreement</v>
          </cell>
          <cell r="H43" t="str">
            <v>QSV (Qualitätssicherungsvereinbarung)</v>
          </cell>
          <cell r="I43" t="str">
            <v>Quality assurance agreement</v>
          </cell>
          <cell r="J43" t="str">
            <v>QSV (Qualitätssicherungsvereinbarung)</v>
          </cell>
          <cell r="K43" t="str">
            <v>Quality assurance agreement</v>
          </cell>
          <cell r="L43"/>
          <cell r="M43"/>
          <cell r="N43" t="str">
            <v>QSV (Qualitätssicherungsvereinbarung)</v>
          </cell>
          <cell r="O43" t="str">
            <v>Quality assurance agreement</v>
          </cell>
          <cell r="P43"/>
          <cell r="Q43"/>
          <cell r="R43" t="str">
            <v>QSV (Qualitätssicherungsvereinbarung)</v>
          </cell>
          <cell r="S43" t="str">
            <v>Quality assurance agreement</v>
          </cell>
          <cell r="V43" t="str">
            <v>QSV (Qualitätssicherungsvereinbarung)</v>
          </cell>
          <cell r="W43" t="str">
            <v>Quality assurance agreement</v>
          </cell>
        </row>
        <row r="44">
          <cell r="A44" t="str">
            <v>Rückverfolgbarkeit der Artikel
Retraceability of articles and material</v>
          </cell>
          <cell r="B44" t="str">
            <v>Rückverfolgbarkeit der Artikel</v>
          </cell>
          <cell r="C44" t="str">
            <v>Retraceability of products</v>
          </cell>
          <cell r="D44" t="str">
            <v>Rückverfolgbarkeit der Artikel</v>
          </cell>
          <cell r="E44" t="str">
            <v>Retraceability of products</v>
          </cell>
          <cell r="F44" t="str">
            <v>Rückverfolgbarkeit der Artikel</v>
          </cell>
          <cell r="G44" t="str">
            <v>Retraceability of products</v>
          </cell>
          <cell r="H44" t="str">
            <v>Rückverfolgbarkeit der Artikel</v>
          </cell>
          <cell r="I44" t="str">
            <v>Retraceability of products</v>
          </cell>
          <cell r="J44" t="str">
            <v>Rückverfolgbarkeit der Artikel</v>
          </cell>
          <cell r="K44" t="str">
            <v>Retraceability of products</v>
          </cell>
          <cell r="L44"/>
          <cell r="M44"/>
          <cell r="N44" t="str">
            <v>Rückverfolgbarkeit der Artikel</v>
          </cell>
          <cell r="O44" t="str">
            <v>Retraceability of products</v>
          </cell>
          <cell r="P44"/>
          <cell r="Q44"/>
          <cell r="R44" t="str">
            <v>Rückverfolgbarkeit der Artikel</v>
          </cell>
          <cell r="S44" t="str">
            <v>Retraceability of products</v>
          </cell>
          <cell r="V44" t="str">
            <v>Rückverfolgbarkeit der Artikel</v>
          </cell>
          <cell r="W44" t="str">
            <v>Retraceability of products</v>
          </cell>
        </row>
        <row r="45">
          <cell r="A45" t="str">
            <v>Anzahl MA in Qualität
Number of employees in Qualtiy Department</v>
          </cell>
          <cell r="B45" t="str">
            <v>Anzahl MA in Qualität</v>
          </cell>
          <cell r="C45" t="str">
            <v>Number of employees in Quality Department</v>
          </cell>
          <cell r="D45" t="str">
            <v>Anzahl MA in Qualität</v>
          </cell>
          <cell r="E45" t="str">
            <v>Number of employees in Quality Department</v>
          </cell>
          <cell r="F45" t="str">
            <v>Anzahl MA in Qualität</v>
          </cell>
          <cell r="G45" t="str">
            <v>Number of employees in Quality Department</v>
          </cell>
          <cell r="H45" t="str">
            <v>Anzahl MA in Qualität</v>
          </cell>
          <cell r="I45" t="str">
            <v>Number of employees in Quality Department</v>
          </cell>
          <cell r="J45" t="str">
            <v>Anzahl MA in Qualität</v>
          </cell>
          <cell r="K45" t="str">
            <v>Number of employees in Quality Department</v>
          </cell>
          <cell r="L45"/>
          <cell r="M45"/>
          <cell r="N45" t="str">
            <v>Anzahl MA in Qualität</v>
          </cell>
          <cell r="O45" t="str">
            <v>Number of employees in Quality Department</v>
          </cell>
          <cell r="P45"/>
          <cell r="Q45"/>
          <cell r="R45" t="str">
            <v>Anzahl MA in Qualität</v>
          </cell>
          <cell r="S45" t="str">
            <v>Number of employees in Quality Department</v>
          </cell>
          <cell r="V45" t="str">
            <v>Anzahl MA in Qualität</v>
          </cell>
          <cell r="W45" t="str">
            <v>Number of employees in Quality Department</v>
          </cell>
        </row>
        <row r="46">
          <cell r="A46" t="str">
            <v>Produktion
Production</v>
          </cell>
          <cell r="B46" t="str">
            <v>Produktion</v>
          </cell>
          <cell r="C46" t="str">
            <v>Production</v>
          </cell>
          <cell r="D46" t="str">
            <v>Produktion</v>
          </cell>
          <cell r="E46" t="str">
            <v>Production</v>
          </cell>
          <cell r="F46" t="str">
            <v>Produktion</v>
          </cell>
          <cell r="G46" t="str">
            <v>Production</v>
          </cell>
          <cell r="H46" t="str">
            <v>Produktion</v>
          </cell>
          <cell r="I46" t="str">
            <v>Production</v>
          </cell>
          <cell r="J46" t="str">
            <v>Produktion</v>
          </cell>
          <cell r="K46" t="str">
            <v>Production</v>
          </cell>
          <cell r="L46"/>
          <cell r="M46"/>
          <cell r="N46" t="str">
            <v>Produktion</v>
          </cell>
          <cell r="O46" t="str">
            <v>Production</v>
          </cell>
          <cell r="P46"/>
          <cell r="Q46"/>
          <cell r="R46" t="str">
            <v>Produktion</v>
          </cell>
          <cell r="S46" t="str">
            <v>Production</v>
          </cell>
          <cell r="T46"/>
          <cell r="U46"/>
          <cell r="V46" t="str">
            <v>Produktion</v>
          </cell>
          <cell r="W46" t="str">
            <v>Production</v>
          </cell>
        </row>
        <row r="47">
          <cell r="A47" t="str">
            <v>Automatisierungsgrad
Level of automation</v>
          </cell>
          <cell r="B47" t="str">
            <v>Automatisierungsgrad</v>
          </cell>
          <cell r="C47" t="str">
            <v>Level of automation</v>
          </cell>
          <cell r="D47" t="str">
            <v>Automatisierungsgrad</v>
          </cell>
          <cell r="E47" t="str">
            <v>Level of automation</v>
          </cell>
          <cell r="F47" t="str">
            <v>Automatisierungsgrad</v>
          </cell>
          <cell r="G47" t="str">
            <v>Level of automation</v>
          </cell>
          <cell r="H47" t="str">
            <v>Automatisierungsgrad</v>
          </cell>
          <cell r="I47" t="str">
            <v>Level of automation</v>
          </cell>
          <cell r="J47" t="str">
            <v>Größe der Produktionsfläche</v>
          </cell>
          <cell r="K47" t="str">
            <v>Size of production area</v>
          </cell>
          <cell r="N47" t="str">
            <v>Automatisierungsgrad (1-10)</v>
          </cell>
          <cell r="O47" t="str">
            <v>Level of automation (1-10)</v>
          </cell>
          <cell r="R47" t="str">
            <v>Automatisierungsgrad</v>
          </cell>
          <cell r="S47" t="str">
            <v>Level of automation</v>
          </cell>
          <cell r="V47"/>
          <cell r="W47"/>
        </row>
        <row r="48">
          <cell r="A48" t="str">
            <v>Kapazitätsauslastung
Capacity utilization</v>
          </cell>
          <cell r="B48" t="str">
            <v>Kapazitätsauslastung</v>
          </cell>
          <cell r="C48" t="str">
            <v>Capacity utilization</v>
          </cell>
          <cell r="D48" t="str">
            <v>Kapazitätsauslastung</v>
          </cell>
          <cell r="E48" t="str">
            <v>Capacity utilization</v>
          </cell>
          <cell r="F48" t="str">
            <v>Kapazitätsauslastung</v>
          </cell>
          <cell r="G48" t="str">
            <v>Capacity utilization</v>
          </cell>
          <cell r="H48" t="str">
            <v>Kapazitätsauslastung</v>
          </cell>
          <cell r="I48" t="str">
            <v>Capacity utilization</v>
          </cell>
          <cell r="J48" t="str">
            <v>Intern verfügbare Technologien und Technologieschwerpunkte je Produktionsstandort</v>
          </cell>
          <cell r="K48" t="str">
            <v>Internal technologies and technical focus each production plant</v>
          </cell>
          <cell r="N48" t="str">
            <v>Kapazitätsauslastung</v>
          </cell>
          <cell r="O48" t="str">
            <v>Capacity utilization</v>
          </cell>
          <cell r="R48" t="str">
            <v>Kapazitätsauslastung</v>
          </cell>
          <cell r="S48" t="str">
            <v>Capacity utilization</v>
          </cell>
          <cell r="V48"/>
          <cell r="W48"/>
        </row>
        <row r="49">
          <cell r="A49" t="str">
            <v>Montagetätigkeiten (intern/ extern)
Assembly activities (internal/external)</v>
          </cell>
          <cell r="B49" t="str">
            <v>Montagetätigkeiten (intern/ extern)</v>
          </cell>
          <cell r="C49" t="str">
            <v>Assembly activities (internal/external)</v>
          </cell>
          <cell r="D49" t="str">
            <v>Montagetätigkeiten (intern/ extern)</v>
          </cell>
          <cell r="E49" t="str">
            <v>Assembly activities (internal/external)</v>
          </cell>
          <cell r="F49" t="str">
            <v>Montagetätigkeiten (intern/ extern)</v>
          </cell>
          <cell r="G49" t="str">
            <v>Assembly activities (internal/external)</v>
          </cell>
          <cell r="H49" t="str">
            <v>Montagetätigkeiten (intern/ extern)</v>
          </cell>
          <cell r="I49" t="str">
            <v>Assembly activities (internal/external)</v>
          </cell>
          <cell r="J49" t="str">
            <v>Endoberflächen (intern/ extern)
je Produktionsstandort</v>
          </cell>
          <cell r="K49" t="str">
            <v>Surface finish (internal/external)
each production plant</v>
          </cell>
          <cell r="N49" t="str">
            <v>Montagetätigkeiten (intern/ extern)</v>
          </cell>
          <cell r="O49" t="str">
            <v>Assembly activities (internal/external)</v>
          </cell>
          <cell r="R49" t="str">
            <v>Montagetätigkeiten (intern/ extern)</v>
          </cell>
          <cell r="S49" t="str">
            <v>Assembly activities (internal/external)</v>
          </cell>
          <cell r="V49"/>
          <cell r="W49"/>
        </row>
        <row r="50">
          <cell r="A50" t="str">
            <v>Werkzeugbau (intern/ extern)
Mould shop (internal/external)</v>
          </cell>
          <cell r="B50" t="str">
            <v>Werkzeugbau (intern/ extern)</v>
          </cell>
          <cell r="C50" t="str">
            <v>Mould shop (internal/external)</v>
          </cell>
          <cell r="D50" t="str">
            <v>Werkzeugbau (intern/ extern)</v>
          </cell>
          <cell r="E50" t="str">
            <v>Mould shop (internal/external)</v>
          </cell>
          <cell r="F50" t="str">
            <v>Werkzeugbau (intern/ extern)</v>
          </cell>
          <cell r="G50" t="str">
            <v>Mould shop (internal/external)</v>
          </cell>
          <cell r="H50"/>
          <cell r="I50"/>
          <cell r="J50" t="str">
            <v>Extern verfügbare Techhnologien</v>
          </cell>
          <cell r="K50" t="str">
            <v>External technologies</v>
          </cell>
          <cell r="O50"/>
          <cell r="R50" t="str">
            <v>Werkzeugbau (intern/ extern)</v>
          </cell>
          <cell r="S50" t="str">
            <v>Mould shop (internal/external)</v>
          </cell>
          <cell r="V50"/>
          <cell r="W50"/>
        </row>
        <row r="51">
          <cell r="A51" t="str">
            <v>Werkzeugkonstruktion intern/extern
Mould design (internal/external)</v>
          </cell>
          <cell r="B51" t="str">
            <v>Werkzeugkonstruktion intern/extern</v>
          </cell>
          <cell r="C51" t="str">
            <v>Mould design (internal/external)</v>
          </cell>
          <cell r="D51"/>
          <cell r="E51"/>
          <cell r="F51"/>
          <cell r="G51"/>
          <cell r="H51"/>
          <cell r="I51"/>
          <cell r="K51"/>
          <cell r="O51"/>
          <cell r="S51"/>
          <cell r="V51"/>
          <cell r="W51"/>
        </row>
        <row r="52">
          <cell r="A52" t="str">
            <v>Anzahl Werkzeuge intern gebaut (pro Jahr)
Number of internal built moulds (per year)</v>
          </cell>
          <cell r="B52" t="str">
            <v>Anzahl Werkzeuge intern gebaut (pro Jahr)</v>
          </cell>
          <cell r="C52" t="str">
            <v>Number of internal built moulds (per year)</v>
          </cell>
          <cell r="K52"/>
          <cell r="O52"/>
          <cell r="S52"/>
          <cell r="V52"/>
          <cell r="W52"/>
        </row>
        <row r="53">
          <cell r="A53" t="str">
            <v>Anzahl Werkzeuge extern gebaut (pro Jahr)
Number of external built moulds (per year)</v>
          </cell>
          <cell r="B53" t="str">
            <v>Anzahl Werkzeuge extern gebaut (pro Jahr)</v>
          </cell>
          <cell r="C53" t="str">
            <v>Number of external built moulds (per year)</v>
          </cell>
          <cell r="K53"/>
          <cell r="O53"/>
          <cell r="S53"/>
          <cell r="V53"/>
          <cell r="W53"/>
        </row>
        <row r="54">
          <cell r="A54" t="str">
            <v>Oberflächenveredelung (intern/ extern)
Surface refinement (internal/external)</v>
          </cell>
          <cell r="B54" t="str">
            <v>Oberflächenveredelung (intern/ extern)</v>
          </cell>
          <cell r="C54" t="str">
            <v>Surface refinement (internal/external)</v>
          </cell>
          <cell r="D54"/>
          <cell r="E54"/>
          <cell r="F54" t="str">
            <v>Oberflächenveredelung (intern/ extern)</v>
          </cell>
          <cell r="G54" t="str">
            <v>Surface refinement (internal/external)</v>
          </cell>
          <cell r="H54"/>
          <cell r="I54"/>
          <cell r="K54"/>
          <cell r="O54"/>
          <cell r="S54"/>
          <cell r="V54"/>
          <cell r="W54"/>
        </row>
        <row r="55">
          <cell r="A55" t="str">
            <v>Maschinenpark (Tonnen, Hersteller und Anzahl Spritzgußmaschinen)
Machinery (no. Of tons, manufacturer, number of injection moulding machines)</v>
          </cell>
          <cell r="B55" t="str">
            <v>Maschinenpark (Tonnen, Hersteller und Anzahl Spritzgußmaschinen)</v>
          </cell>
          <cell r="C55" t="str">
            <v>Machinery (no. Of tons, manufacturer, number of injection moulding machines)</v>
          </cell>
          <cell r="D55" t="str">
            <v xml:space="preserve">Maschinenpark </v>
          </cell>
          <cell r="E55" t="str">
            <v xml:space="preserve">Machinery </v>
          </cell>
          <cell r="F55" t="str">
            <v>Maschinenpark (genaue Auflistung mit Baujahr)</v>
          </cell>
          <cell r="G55" t="str">
            <v>Machinery (please mention details, including year of construction)</v>
          </cell>
          <cell r="H55"/>
          <cell r="I55"/>
          <cell r="J55" t="str">
            <v>Maschinenpark (Hersteller und Anzahl)</v>
          </cell>
          <cell r="K55" t="str">
            <v>Machinery (no., manufacturer)</v>
          </cell>
          <cell r="N55" t="str">
            <v>Maschinenpark (Hersteller und Anzahl)</v>
          </cell>
          <cell r="O55" t="str">
            <v>Machinery (no., manufacturer)</v>
          </cell>
          <cell r="S55"/>
          <cell r="V55"/>
          <cell r="W55"/>
        </row>
        <row r="56">
          <cell r="A56" t="str">
            <v>Neuste Maschine von
Year of manufacture of latest injection moulding machine</v>
          </cell>
          <cell r="B56" t="str">
            <v>Neuste Maschine von</v>
          </cell>
          <cell r="C56" t="str">
            <v>Year of manufacture of latest injection moulding machine</v>
          </cell>
          <cell r="D56" t="str">
            <v>Neuste Maschine von</v>
          </cell>
          <cell r="E56" t="str">
            <v>Year of manufacture of latest injection moulding machine</v>
          </cell>
          <cell r="F56" t="str">
            <v>Neuste Maschine von</v>
          </cell>
          <cell r="G56" t="str">
            <v>Year of manufacture of latest injection moulding machine</v>
          </cell>
          <cell r="H56"/>
          <cell r="I56"/>
          <cell r="J56" t="str">
            <v>Neuste Maschine von</v>
          </cell>
          <cell r="K56" t="str">
            <v>Year of manufacture of latest injection moulding machine</v>
          </cell>
          <cell r="N56" t="str">
            <v>Neuste Maschine von</v>
          </cell>
          <cell r="O56" t="str">
            <v>Year of manufacture of latest injection moulding machine</v>
          </cell>
          <cell r="S56"/>
          <cell r="V56"/>
          <cell r="W56"/>
        </row>
        <row r="57">
          <cell r="A57" t="str">
            <v>Regelmäßige Neuanschaffungen Maschinen
Regurlary investments for new (injection moulding) machines</v>
          </cell>
          <cell r="B57" t="str">
            <v>Regelmäßige Neuanschaffungen Maschinen</v>
          </cell>
          <cell r="C57" t="str">
            <v>Regurlary investments for new (injection moulding) machines</v>
          </cell>
          <cell r="D57" t="str">
            <v>Regelmäßige Neuanschaffungen Maschinen</v>
          </cell>
          <cell r="E57" t="str">
            <v>Regurlary investments for new (injection moulding) machines</v>
          </cell>
          <cell r="F57" t="str">
            <v>Regelmäßige Neuanschaffungen Maschinen</v>
          </cell>
          <cell r="G57" t="str">
            <v>Regurlary investments for new (injection moulding) machines</v>
          </cell>
          <cell r="H57"/>
          <cell r="I57"/>
          <cell r="J57" t="str">
            <v>Regelmäßige Neuanschaffungen Maschinen</v>
          </cell>
          <cell r="K57" t="str">
            <v>Regurlary investments for new (injection moulding) machines</v>
          </cell>
          <cell r="N57" t="str">
            <v>Regelmäßige Neuanschaffungen Maschinen</v>
          </cell>
          <cell r="O57" t="str">
            <v>Regurlary investments for new (injection moulding) machines</v>
          </cell>
          <cell r="S57"/>
          <cell r="V57"/>
          <cell r="W57"/>
        </row>
        <row r="58">
          <cell r="A58" t="str">
            <v xml:space="preserve">Spritzgewicht von… bis…
Range of shot weights </v>
          </cell>
          <cell r="B58" t="str">
            <v>Spritzgewicht von… bis…</v>
          </cell>
          <cell r="C58" t="str">
            <v xml:space="preserve">Range of shot weights </v>
          </cell>
          <cell r="F58"/>
          <cell r="G58"/>
          <cell r="H58"/>
          <cell r="I58"/>
          <cell r="K58"/>
          <cell r="N58"/>
          <cell r="O58"/>
          <cell r="S58"/>
          <cell r="V58"/>
          <cell r="W58"/>
        </row>
        <row r="59">
          <cell r="A59" t="str">
            <v xml:space="preserve">Bautteilabmessung von… bis…
Range of dimentsions of plastic parts </v>
          </cell>
          <cell r="B59" t="str">
            <v>Bautteilabmessung von… bis…</v>
          </cell>
          <cell r="C59" t="str">
            <v xml:space="preserve">Range of dimensions of plastic parts </v>
          </cell>
          <cell r="D59" t="str">
            <v>Verpackungsabmessung von… bis…</v>
          </cell>
          <cell r="E59" t="str">
            <v>Range of dimensions of packaging materials</v>
          </cell>
          <cell r="F59" t="str">
            <v>Bautteilabmessung von… bis…</v>
          </cell>
          <cell r="G59" t="str">
            <v xml:space="preserve">Range of dimensions of plastic parts </v>
          </cell>
          <cell r="H59"/>
          <cell r="I59"/>
          <cell r="K59"/>
          <cell r="N59" t="str">
            <v>Bautteilabmessung von… bis…</v>
          </cell>
          <cell r="O59" t="str">
            <v xml:space="preserve">Range of dimensions of SMD parts </v>
          </cell>
          <cell r="S59"/>
          <cell r="V59"/>
          <cell r="W59"/>
        </row>
        <row r="60">
          <cell r="A60" t="str">
            <v>Werkzeugtechnologien
Mould technologies</v>
          </cell>
          <cell r="B60" t="str">
            <v>Werkzeugtechnologien</v>
          </cell>
          <cell r="C60" t="str">
            <v>Mould technologies</v>
          </cell>
          <cell r="K60"/>
          <cell r="O60"/>
          <cell r="S60"/>
          <cell r="V60"/>
          <cell r="W60"/>
        </row>
        <row r="61">
          <cell r="A61" t="str">
            <v>2k möglich
Production of "2-componets-technology" possible</v>
          </cell>
          <cell r="B61" t="str">
            <v>2k möglich</v>
          </cell>
          <cell r="C61" t="str">
            <v>Production of "2-componets-technology" possible</v>
          </cell>
          <cell r="D61"/>
          <cell r="E61"/>
          <cell r="F61"/>
          <cell r="G61"/>
          <cell r="H61"/>
          <cell r="I61"/>
          <cell r="K61"/>
          <cell r="O61"/>
          <cell r="S61"/>
          <cell r="V61"/>
          <cell r="W61"/>
        </row>
        <row r="62">
          <cell r="A62" t="str">
            <v>3k möglich
Production of "3-componets-technology" possible</v>
          </cell>
          <cell r="B62" t="str">
            <v>3k möglich</v>
          </cell>
          <cell r="C62" t="str">
            <v>Production of "3-componets-technology" possible</v>
          </cell>
          <cell r="K62"/>
          <cell r="O62"/>
          <cell r="S62"/>
          <cell r="V62"/>
          <cell r="W62"/>
        </row>
        <row r="63">
          <cell r="A63" t="str">
            <v xml:space="preserve">Technische Schwerpunkte
Technical focus on </v>
          </cell>
          <cell r="B63" t="str">
            <v>Technische Schwerpunkte</v>
          </cell>
          <cell r="C63" t="str">
            <v xml:space="preserve">Technical focus on </v>
          </cell>
          <cell r="K63"/>
          <cell r="O63"/>
          <cell r="S63"/>
          <cell r="V63"/>
          <cell r="W63"/>
        </row>
        <row r="64">
          <cell r="A64" t="str">
            <v>Intern verfügbare Technologien
Internal technologies</v>
          </cell>
          <cell r="B64" t="str">
            <v>Intern verfügbare Technologien</v>
          </cell>
          <cell r="C64" t="str">
            <v>Internal technologies</v>
          </cell>
          <cell r="K64"/>
          <cell r="O64"/>
          <cell r="S64"/>
          <cell r="V64"/>
          <cell r="W64"/>
        </row>
        <row r="65">
          <cell r="A65" t="str">
            <v>Extern verfügbare Techhnologien
External technologies</v>
          </cell>
          <cell r="B65" t="str">
            <v>Extern verfügbare Techhnologien</v>
          </cell>
          <cell r="C65" t="str">
            <v>External technologies</v>
          </cell>
          <cell r="K65"/>
          <cell r="O65"/>
          <cell r="S65"/>
          <cell r="V65"/>
          <cell r="W65"/>
        </row>
        <row r="66">
          <cell r="A66"/>
          <cell r="B66"/>
          <cell r="C66"/>
          <cell r="K66"/>
          <cell r="O66"/>
          <cell r="S66"/>
          <cell r="V66"/>
          <cell r="W66"/>
        </row>
        <row r="67">
          <cell r="A67" t="str">
            <v>Werkzeuglager mit Umgebungsparameter Überwachung
Do you control environmental parameters in the warehouse for moulds?</v>
          </cell>
          <cell r="B67" t="str">
            <v>Werkzeuglager mit Umgebungsparameter Überwachung</v>
          </cell>
          <cell r="C67" t="str">
            <v>Do you control environmental parameters in the warehouse for moulds?</v>
          </cell>
          <cell r="K67"/>
          <cell r="O67"/>
          <cell r="S67"/>
          <cell r="V67"/>
          <cell r="W67"/>
        </row>
        <row r="68">
          <cell r="A68" t="str">
            <v xml:space="preserve">Werkzeuglager mit Brandschutz
Is there installed a fire detection system in the warehouse for moulds?
</v>
          </cell>
          <cell r="B68" t="str">
            <v>Werkzeuglager mit Brandschutz</v>
          </cell>
          <cell r="C68" t="str">
            <v>Is there installed a fire detection system in the warehouse for moulds?</v>
          </cell>
          <cell r="K68"/>
          <cell r="O68"/>
          <cell r="S68"/>
          <cell r="V68"/>
          <cell r="W68"/>
        </row>
        <row r="69">
          <cell r="A69" t="str">
            <v>Schichtsystem (5/6/7 Tage Woche)
Shift system (xx shifts per day / 5, 6, 7 days per week)</v>
          </cell>
          <cell r="B69" t="str">
            <v>Schichtsystem (5/6/7 Tage Woche)</v>
          </cell>
          <cell r="C69" t="str">
            <v>Shift system (xx shifts per day / 5, 6, 7 days per week)</v>
          </cell>
          <cell r="D69" t="str">
            <v>Schichtsystem (5/6/7 Tage Woche)</v>
          </cell>
          <cell r="E69" t="str">
            <v>Shift system (xx shifts per day / 5, 6, 7 days per week)</v>
          </cell>
          <cell r="F69" t="str">
            <v>Schichtsystem (5/6/7 Tage Woche)</v>
          </cell>
          <cell r="G69" t="str">
            <v>Shift system (xx shifts per day / 5, 6, 7 days per week)</v>
          </cell>
          <cell r="H69" t="str">
            <v>Schichtsystem (5/6/7 Tage Woche)</v>
          </cell>
          <cell r="I69" t="str">
            <v>Shift system (xx shifts per day / 5, 6, 7 days per week)</v>
          </cell>
          <cell r="J69" t="str">
            <v>Schichtsystem (5/6/7 Tage Woche)</v>
          </cell>
          <cell r="K69" t="str">
            <v>Shift system (xx shifts per day / 5, 6, 7 days per week)</v>
          </cell>
          <cell r="N69" t="str">
            <v>Schichtsystem (5/6/7 Tage Woche)</v>
          </cell>
          <cell r="O69" t="str">
            <v>Shift system (xx shifts per day / 5, 6, 7 days per week)</v>
          </cell>
          <cell r="R69" t="str">
            <v>Schichtsystem (5/6/7 Tage Woche)</v>
          </cell>
          <cell r="S69" t="str">
            <v>Shift system (xx shifts per day / 5, 6, 7 days per week)</v>
          </cell>
          <cell r="V69" t="str">
            <v>Schichtsystem (5/6/7 Tage Woche)</v>
          </cell>
          <cell r="W69" t="str">
            <v>Shift system (xx shifts per day / 5, 6, 7 days per week)</v>
          </cell>
        </row>
        <row r="70">
          <cell r="A70" t="str">
            <v xml:space="preserve">Fertigungskompetenz
manufacturing expertise    </v>
          </cell>
          <cell r="B70"/>
          <cell r="C70"/>
          <cell r="D70" t="str">
            <v>Fertigungskompetenz</v>
          </cell>
          <cell r="E70" t="str">
            <v xml:space="preserve">manufacturing expertise  </v>
          </cell>
          <cell r="F70" t="str">
            <v>Fertigungskompetenz</v>
          </cell>
          <cell r="G70" t="str">
            <v xml:space="preserve">manufacturing expertise  </v>
          </cell>
          <cell r="H70"/>
          <cell r="I70"/>
          <cell r="J70" t="str">
            <v>Umsatzverteilung</v>
          </cell>
          <cell r="K70" t="str">
            <v>Sales Distribution</v>
          </cell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</row>
        <row r="71">
          <cell r="A71"/>
          <cell r="B71"/>
          <cell r="C71"/>
          <cell r="D71" t="str">
            <v>Stanzen</v>
          </cell>
          <cell r="E71" t="str">
            <v>Stamping</v>
          </cell>
          <cell r="F71" t="str">
            <v>Stanzen</v>
          </cell>
          <cell r="G71" t="str">
            <v>Stamping</v>
          </cell>
          <cell r="H71"/>
          <cell r="I71"/>
          <cell r="J71" t="str">
            <v>Regional</v>
          </cell>
          <cell r="K71" t="str">
            <v>Region</v>
          </cell>
          <cell r="O71"/>
          <cell r="S71"/>
          <cell r="V71"/>
          <cell r="W71"/>
        </row>
        <row r="72">
          <cell r="A72"/>
          <cell r="B72"/>
          <cell r="C72"/>
          <cell r="D72" t="str">
            <v>Kleben</v>
          </cell>
          <cell r="E72" t="str">
            <v>Adhesive Bonding</v>
          </cell>
          <cell r="F72" t="str">
            <v>Lasern</v>
          </cell>
          <cell r="G72" t="str">
            <v>Lasing</v>
          </cell>
          <cell r="H72"/>
          <cell r="I72"/>
          <cell r="J72" t="str">
            <v>Technologie</v>
          </cell>
          <cell r="K72" t="str">
            <v>Technology</v>
          </cell>
          <cell r="O72"/>
          <cell r="S72"/>
          <cell r="V72"/>
          <cell r="W72"/>
        </row>
        <row r="73">
          <cell r="A73"/>
          <cell r="B73"/>
          <cell r="C73"/>
          <cell r="D73" t="str">
            <v>Druck</v>
          </cell>
          <cell r="E73" t="str">
            <v>Printing</v>
          </cell>
          <cell r="F73" t="str">
            <v xml:space="preserve">Abkanten </v>
          </cell>
          <cell r="G73" t="str">
            <v>Bending</v>
          </cell>
          <cell r="H73"/>
          <cell r="I73"/>
          <cell r="J73" t="str">
            <v>Kundensegment</v>
          </cell>
          <cell r="K73" t="str">
            <v>Customer segment</v>
          </cell>
          <cell r="O73"/>
          <cell r="S73"/>
          <cell r="V73"/>
          <cell r="W73"/>
        </row>
        <row r="74">
          <cell r="A74"/>
          <cell r="B74"/>
          <cell r="C74"/>
          <cell r="D74" t="str">
            <v>Konfektionieren</v>
          </cell>
          <cell r="E74" t="str">
            <v>Tailoring</v>
          </cell>
          <cell r="F74" t="str">
            <v>Einpressen</v>
          </cell>
          <cell r="G74" t="str">
            <v>Grouting</v>
          </cell>
          <cell r="H74"/>
          <cell r="I74"/>
          <cell r="J74" t="str">
            <v>Industie</v>
          </cell>
          <cell r="K74" t="str">
            <v>Industry</v>
          </cell>
          <cell r="O74"/>
          <cell r="S74"/>
          <cell r="V74"/>
          <cell r="W74"/>
        </row>
        <row r="75">
          <cell r="A75"/>
          <cell r="B75"/>
          <cell r="C75"/>
          <cell r="D75" t="str">
            <v>Plottern</v>
          </cell>
          <cell r="E75" t="str">
            <v>Plottering</v>
          </cell>
          <cell r="F75" t="str">
            <v>Schweißen</v>
          </cell>
          <cell r="G75" t="str">
            <v>Welding</v>
          </cell>
          <cell r="H75"/>
          <cell r="I75"/>
          <cell r="J75" t="str">
            <v>Automobil</v>
          </cell>
          <cell r="K75" t="str">
            <v>Automotive</v>
          </cell>
          <cell r="O75"/>
          <cell r="S75"/>
          <cell r="V75"/>
          <cell r="W75"/>
        </row>
        <row r="76">
          <cell r="A76"/>
          <cell r="B76"/>
          <cell r="C76"/>
          <cell r="D76"/>
          <cell r="E76"/>
          <cell r="F76" t="str">
            <v>Pulverbeschichten</v>
          </cell>
          <cell r="G76" t="str">
            <v>Powder coating</v>
          </cell>
          <cell r="H76"/>
          <cell r="I76"/>
          <cell r="J76" t="str">
            <v>Medizin</v>
          </cell>
          <cell r="K76" t="str">
            <v>Medical</v>
          </cell>
          <cell r="O76"/>
          <cell r="S76"/>
          <cell r="V76"/>
          <cell r="W76"/>
        </row>
        <row r="77">
          <cell r="A77"/>
          <cell r="B77"/>
          <cell r="C77"/>
          <cell r="D77"/>
          <cell r="E77"/>
          <cell r="F77" t="str">
            <v>Siebdruck</v>
          </cell>
          <cell r="G77" t="str">
            <v>Silk screen printing</v>
          </cell>
          <cell r="H77"/>
          <cell r="I77"/>
          <cell r="J77" t="str">
            <v>Konsumgüter</v>
          </cell>
          <cell r="K77" t="str">
            <v>Consumer</v>
          </cell>
          <cell r="O77"/>
          <cell r="S77"/>
          <cell r="V77"/>
          <cell r="W77"/>
        </row>
        <row r="78">
          <cell r="A78"/>
          <cell r="B78"/>
          <cell r="C78"/>
          <cell r="D78"/>
          <cell r="E78"/>
          <cell r="F78" t="str">
            <v>Montage</v>
          </cell>
          <cell r="G78" t="str">
            <v>Assembly</v>
          </cell>
          <cell r="H78"/>
          <cell r="I78"/>
          <cell r="J78" t="str">
            <v>Telekommunikation</v>
          </cell>
          <cell r="K78" t="str">
            <v>Telecommunication</v>
          </cell>
          <cell r="O78"/>
          <cell r="S78"/>
          <cell r="V78"/>
          <cell r="W78"/>
        </row>
        <row r="79">
          <cell r="A79"/>
          <cell r="B79"/>
          <cell r="C79"/>
          <cell r="J79" t="str">
            <v>Sonstige</v>
          </cell>
          <cell r="K79" t="str">
            <v>Others</v>
          </cell>
          <cell r="O79"/>
          <cell r="S79"/>
          <cell r="V79"/>
          <cell r="W79"/>
        </row>
        <row r="80">
          <cell r="A80" t="str">
            <v>Material
Raw material</v>
          </cell>
          <cell r="B80" t="str">
            <v>Material</v>
          </cell>
          <cell r="C80" t="str">
            <v>Raw Material</v>
          </cell>
          <cell r="D80" t="str">
            <v>Material</v>
          </cell>
          <cell r="E80" t="str">
            <v>Raw Material</v>
          </cell>
          <cell r="F80" t="str">
            <v>Material</v>
          </cell>
          <cell r="G80" t="str">
            <v>Raw Material</v>
          </cell>
          <cell r="H80"/>
          <cell r="I80"/>
          <cell r="J80" t="str">
            <v>Material</v>
          </cell>
          <cell r="K80" t="str">
            <v>Raw Material</v>
          </cell>
          <cell r="L80"/>
          <cell r="M80"/>
          <cell r="N80"/>
          <cell r="O80"/>
          <cell r="P80"/>
          <cell r="Q80"/>
          <cell r="R80"/>
          <cell r="S80"/>
          <cell r="T80"/>
          <cell r="U80"/>
          <cell r="V80"/>
          <cell r="W80"/>
        </row>
        <row r="81">
          <cell r="A81"/>
          <cell r="B81" t="str">
            <v>PC-ABS</v>
          </cell>
          <cell r="C81" t="str">
            <v>PC-ABS</v>
          </cell>
          <cell r="D81" t="str">
            <v>Kraftliner braun/weiß</v>
          </cell>
          <cell r="E81" t="str">
            <v>Kraft liner brown/white</v>
          </cell>
          <cell r="F81" t="str">
            <v>elo-Stahl</v>
          </cell>
          <cell r="G81" t="str">
            <v>anodized steel</v>
          </cell>
          <cell r="J81" t="str">
            <v>FR4-Basismaterial Hersteller</v>
          </cell>
          <cell r="K81" t="str">
            <v>FR4-Base Material Manufacturer</v>
          </cell>
          <cell r="O81"/>
          <cell r="S81"/>
          <cell r="V81"/>
          <cell r="W81"/>
        </row>
        <row r="82">
          <cell r="A82"/>
          <cell r="B82" t="str">
            <v>ABS</v>
          </cell>
          <cell r="C82" t="str">
            <v>ABS</v>
          </cell>
          <cell r="D82" t="str">
            <v>Testliner braun/weiß</v>
          </cell>
          <cell r="E82" t="str">
            <v>Test liner brown / white</v>
          </cell>
          <cell r="F82" t="str">
            <v>send. Stahl</v>
          </cell>
          <cell r="J82" t="str">
            <v>Lötstopplack Material &amp; Hersteller</v>
          </cell>
          <cell r="K82" t="str">
            <v>Solder Mask type &amp; Manufacturer</v>
          </cell>
          <cell r="O82"/>
          <cell r="S82"/>
          <cell r="V82"/>
          <cell r="W82"/>
        </row>
        <row r="83">
          <cell r="A83"/>
          <cell r="B83" t="str">
            <v>PC</v>
          </cell>
          <cell r="C83" t="str">
            <v>PC</v>
          </cell>
          <cell r="D83" t="str">
            <v>Wellenstoff</v>
          </cell>
          <cell r="E83" t="str">
            <v>Corrugating medium</v>
          </cell>
          <cell r="F83" t="str">
            <v>Alu-Zink</v>
          </cell>
          <cell r="G83" t="str">
            <v>Aluminium/Zinc</v>
          </cell>
          <cell r="J83" t="str">
            <v>Beschriftungslack Material &amp; Hersteller</v>
          </cell>
          <cell r="K83" t="str">
            <v>Silkscreen Material &amp; Manufacturer</v>
          </cell>
          <cell r="O83"/>
          <cell r="S83"/>
          <cell r="V83"/>
          <cell r="W83"/>
        </row>
        <row r="84">
          <cell r="A84"/>
          <cell r="B84" t="str">
            <v>POM</v>
          </cell>
          <cell r="C84" t="str">
            <v>POM</v>
          </cell>
          <cell r="D84" t="str">
            <v>HighPerformanceFluting</v>
          </cell>
          <cell r="E84" t="str">
            <v>HighPerformanceFluting</v>
          </cell>
          <cell r="F84" t="str">
            <v>Aluminium</v>
          </cell>
          <cell r="G84" t="str">
            <v>Aluminium</v>
          </cell>
          <cell r="J84" t="str">
            <v xml:space="preserve">Chem. Endoberflächen /Material und Maschinenhersteller </v>
          </cell>
          <cell r="K84" t="str">
            <v>Surface finish / Material &amp; Manufacturer</v>
          </cell>
          <cell r="O84"/>
          <cell r="S84"/>
          <cell r="V84"/>
          <cell r="W84"/>
        </row>
        <row r="85">
          <cell r="A85"/>
          <cell r="B85" t="str">
            <v>PP</v>
          </cell>
          <cell r="C85" t="str">
            <v>PP</v>
          </cell>
          <cell r="D85" t="str">
            <v>sonstiges</v>
          </cell>
          <cell r="E85" t="str">
            <v>Others</v>
          </cell>
          <cell r="F85" t="str">
            <v>Edelstahl</v>
          </cell>
          <cell r="G85" t="str">
            <v>Stainless steel</v>
          </cell>
          <cell r="K85"/>
          <cell r="O85"/>
          <cell r="S85"/>
          <cell r="V85"/>
          <cell r="W85"/>
        </row>
        <row r="86">
          <cell r="A86"/>
          <cell r="B86" t="str">
            <v>PMMA</v>
          </cell>
          <cell r="C86" t="str">
            <v>PMMA</v>
          </cell>
          <cell r="D86"/>
          <cell r="E86"/>
          <cell r="F86" t="str">
            <v>Kupfer</v>
          </cell>
          <cell r="G86" t="str">
            <v>Copper</v>
          </cell>
          <cell r="K86"/>
          <cell r="O86"/>
          <cell r="S86"/>
          <cell r="V86"/>
          <cell r="W86"/>
        </row>
        <row r="87">
          <cell r="A87"/>
          <cell r="B87" t="str">
            <v>TPE</v>
          </cell>
          <cell r="C87" t="str">
            <v>TPE</v>
          </cell>
          <cell r="F87" t="str">
            <v>Messing</v>
          </cell>
          <cell r="G87" t="str">
            <v>Brass</v>
          </cell>
          <cell r="K87"/>
          <cell r="O87"/>
          <cell r="S87"/>
          <cell r="V87"/>
          <cell r="W87"/>
        </row>
        <row r="88">
          <cell r="A88"/>
          <cell r="B88" t="str">
            <v>ASA</v>
          </cell>
          <cell r="C88" t="str">
            <v>ASA</v>
          </cell>
          <cell r="F88" t="str">
            <v>sonstiges</v>
          </cell>
          <cell r="G88" t="str">
            <v>Others</v>
          </cell>
          <cell r="H88"/>
          <cell r="I88"/>
          <cell r="K88"/>
          <cell r="O88"/>
          <cell r="S88"/>
          <cell r="V88"/>
          <cell r="W88"/>
        </row>
        <row r="89">
          <cell r="A89"/>
          <cell r="B89" t="str">
            <v>sonstiges</v>
          </cell>
          <cell r="C89" t="str">
            <v>others</v>
          </cell>
          <cell r="K89"/>
          <cell r="O89"/>
          <cell r="S89"/>
          <cell r="V89"/>
          <cell r="W89"/>
        </row>
        <row r="90">
          <cell r="A90" t="str">
            <v>Auftragsabwicklung
Order handling</v>
          </cell>
          <cell r="B90" t="str">
            <v>Auftragsabwicklung</v>
          </cell>
          <cell r="C90" t="str">
            <v>Order handling</v>
          </cell>
          <cell r="D90" t="str">
            <v>Auftragsabwicklung</v>
          </cell>
          <cell r="E90" t="str">
            <v>Order handling</v>
          </cell>
          <cell r="F90" t="str">
            <v>Auftragsabwicklung</v>
          </cell>
          <cell r="G90" t="str">
            <v>Order handling</v>
          </cell>
          <cell r="H90" t="str">
            <v>Auftragsabwicklung</v>
          </cell>
          <cell r="I90" t="str">
            <v>Order handling</v>
          </cell>
          <cell r="J90" t="str">
            <v>Auftragsabwicklung</v>
          </cell>
          <cell r="K90" t="str">
            <v>Order handling</v>
          </cell>
          <cell r="L90"/>
          <cell r="M90"/>
          <cell r="N90" t="str">
            <v>Auftragsabwicklung</v>
          </cell>
          <cell r="O90" t="str">
            <v>Order handling</v>
          </cell>
          <cell r="P90" t="str">
            <v>Auftragsabwicklung</v>
          </cell>
          <cell r="Q90" t="str">
            <v>Order handling</v>
          </cell>
          <cell r="R90" t="str">
            <v>Auftragsabwicklung</v>
          </cell>
          <cell r="S90" t="str">
            <v>Order handling</v>
          </cell>
          <cell r="T90" t="str">
            <v>Auftragsabwicklung</v>
          </cell>
          <cell r="U90" t="str">
            <v>Order handling</v>
          </cell>
          <cell r="V90" t="str">
            <v>Auftragsabwicklung</v>
          </cell>
          <cell r="W90" t="str">
            <v>Order handling</v>
          </cell>
        </row>
        <row r="91">
          <cell r="A91" t="str">
            <v>Liefer-und Zahlungsbedingungen
Terms of delivery and payment</v>
          </cell>
          <cell r="B91" t="str">
            <v>Liefer-und Zahlungsbedingungen</v>
          </cell>
          <cell r="C91" t="str">
            <v>Terms of delivery and payment</v>
          </cell>
          <cell r="D91" t="str">
            <v>Liefer-und Zahlungsbedingungen</v>
          </cell>
          <cell r="E91" t="str">
            <v>Terms of delivery and payment</v>
          </cell>
          <cell r="F91" t="str">
            <v>Liefer-und Zahlungsbedingungen</v>
          </cell>
          <cell r="G91" t="str">
            <v>Terms of delivery and payment</v>
          </cell>
          <cell r="H91" t="str">
            <v>Liefer-und Zahlungsbedingungen</v>
          </cell>
          <cell r="I91" t="str">
            <v>Terms of delivery and payment</v>
          </cell>
          <cell r="J91" t="str">
            <v>Liefer-und Zahlungsbedingungen</v>
          </cell>
          <cell r="K91" t="str">
            <v>Terms of delivery and payment</v>
          </cell>
          <cell r="L91"/>
          <cell r="M91"/>
          <cell r="N91" t="str">
            <v>Liefer-und Zahlungsbedingungen</v>
          </cell>
          <cell r="O91" t="str">
            <v>Terms of delivery and payment</v>
          </cell>
          <cell r="P91" t="str">
            <v>Liefer-und Zahlungsbedingungen</v>
          </cell>
          <cell r="Q91" t="str">
            <v>Terms of delivery and payment</v>
          </cell>
          <cell r="R91" t="str">
            <v>Liefer-und Zahlungsbedingungen</v>
          </cell>
          <cell r="S91" t="str">
            <v>Terms of delivery and payment</v>
          </cell>
          <cell r="T91" t="str">
            <v>Liefer-und Zahlungsbedingungen</v>
          </cell>
          <cell r="U91" t="str">
            <v>Terms of delivery and payment</v>
          </cell>
          <cell r="V91" t="str">
            <v>Liefer-und Zahlungsbedingungen</v>
          </cell>
          <cell r="W91" t="str">
            <v>Terms of delivery and payment</v>
          </cell>
        </row>
        <row r="92">
          <cell r="A92" t="str">
            <v>elektronische Bestellungen
Electronical order handling</v>
          </cell>
          <cell r="B92" t="str">
            <v>Elektronische Bestellungen</v>
          </cell>
          <cell r="C92" t="str">
            <v>Electronical order handling</v>
          </cell>
          <cell r="D92" t="str">
            <v>Elektronische Bestellungen</v>
          </cell>
          <cell r="E92" t="str">
            <v>Electronical order handling</v>
          </cell>
          <cell r="F92" t="str">
            <v>Elektronische Bestellungen</v>
          </cell>
          <cell r="G92" t="str">
            <v>Electronical order handling</v>
          </cell>
          <cell r="H92" t="str">
            <v>Elektronische Bestellungen</v>
          </cell>
          <cell r="I92" t="str">
            <v>Electronical order handling</v>
          </cell>
          <cell r="J92" t="str">
            <v>Elektronische Bestellungen</v>
          </cell>
          <cell r="K92" t="str">
            <v>Electronical order handling</v>
          </cell>
          <cell r="L92"/>
          <cell r="M92"/>
          <cell r="N92" t="str">
            <v>Elektronische Bestellungen</v>
          </cell>
          <cell r="O92" t="str">
            <v>Electronical order handling</v>
          </cell>
          <cell r="P92" t="str">
            <v>Elektronische Bestellungen</v>
          </cell>
          <cell r="Q92" t="str">
            <v>Electronical order handling</v>
          </cell>
          <cell r="R92" t="str">
            <v>Elektronische Bestellungen</v>
          </cell>
          <cell r="S92" t="str">
            <v>Electronical order handling</v>
          </cell>
          <cell r="T92" t="str">
            <v>Elektronische Bestellungen</v>
          </cell>
          <cell r="U92" t="str">
            <v>Electronical order handling</v>
          </cell>
          <cell r="V92" t="str">
            <v>Elektronische Bestellungen</v>
          </cell>
          <cell r="W92" t="str">
            <v>Electronical order handling</v>
          </cell>
        </row>
        <row r="93">
          <cell r="A93" t="str">
            <v>VMI (Lieferantensteuerter Bestand)
VMI (Vendor Managed Inventory)</v>
          </cell>
          <cell r="B93" t="str">
            <v>VMI (Lieferantengesteuerter Bestand)</v>
          </cell>
          <cell r="C93" t="str">
            <v>VMI (Vendor Managed Inventory)</v>
          </cell>
          <cell r="D93" t="str">
            <v>VMI (Lieferantengesteuerter Bestand)</v>
          </cell>
          <cell r="E93" t="str">
            <v>VMI (Vendor Managed Inventory)</v>
          </cell>
          <cell r="F93" t="str">
            <v>VMI (Lieferantengesteuerter Bestand)</v>
          </cell>
          <cell r="G93" t="str">
            <v>VMI (Vendor Managed Inventory)</v>
          </cell>
          <cell r="H93" t="str">
            <v>VMI (Lieferantengesteuerter Bestand)</v>
          </cell>
          <cell r="I93" t="str">
            <v>VMI (Vendor Managed Inventory)</v>
          </cell>
          <cell r="J93" t="str">
            <v>VMI (Lieferantengesteuerter Bestand)</v>
          </cell>
          <cell r="K93" t="str">
            <v>VMI (Vendor Managed Inventory)</v>
          </cell>
          <cell r="L93"/>
          <cell r="M93"/>
          <cell r="N93" t="str">
            <v>VMI (Lieferantengesteuerter Bestand)</v>
          </cell>
          <cell r="O93" t="str">
            <v>VMI (Vendor Managed Inventory)</v>
          </cell>
          <cell r="P93" t="str">
            <v>VMI (Lieferantengesteuerter Bestand)</v>
          </cell>
          <cell r="Q93" t="str">
            <v>VMI (Vendor Managed Inventory)</v>
          </cell>
          <cell r="R93" t="str">
            <v>VMI (Lieferantengesteuerter Bestand)</v>
          </cell>
          <cell r="S93" t="str">
            <v>VMI (Vendor Managed Inventory)</v>
          </cell>
          <cell r="T93" t="str">
            <v>VMI (Lieferantengesteuerter Bestand)</v>
          </cell>
          <cell r="U93" t="str">
            <v>VMI (Vendor Managed Inventory)</v>
          </cell>
          <cell r="V93" t="str">
            <v>VMI (Lieferantengesteuerter Bestand)</v>
          </cell>
          <cell r="W93" t="str">
            <v>VMI (Vendor Managed Inventory)</v>
          </cell>
        </row>
        <row r="94">
          <cell r="A94" t="str">
            <v>Bonusvereinbarungen
Rebate agreements</v>
          </cell>
          <cell r="B94" t="str">
            <v xml:space="preserve">Bonusvereinbarungen
</v>
          </cell>
          <cell r="C94" t="str">
            <v>bonus agreements</v>
          </cell>
          <cell r="D94" t="str">
            <v xml:space="preserve">Bonusvereinbarungen
</v>
          </cell>
          <cell r="E94" t="str">
            <v>bonus agreements</v>
          </cell>
          <cell r="F94" t="str">
            <v xml:space="preserve">Bonusvereinbarungen
</v>
          </cell>
          <cell r="G94" t="str">
            <v>bonus agreements</v>
          </cell>
          <cell r="H94" t="str">
            <v xml:space="preserve">Bonusvereinbarungen
</v>
          </cell>
          <cell r="I94" t="str">
            <v>bonus agreements</v>
          </cell>
          <cell r="J94" t="str">
            <v xml:space="preserve">Bonusvereinbarungen
</v>
          </cell>
          <cell r="K94" t="str">
            <v>bonus agreements</v>
          </cell>
          <cell r="L94"/>
          <cell r="M94"/>
          <cell r="N94" t="str">
            <v xml:space="preserve">Bonusvereinbarungen
</v>
          </cell>
          <cell r="O94" t="str">
            <v>bonus agreements</v>
          </cell>
          <cell r="P94" t="str">
            <v xml:space="preserve">Bonusvereinbarungen
</v>
          </cell>
          <cell r="Q94" t="str">
            <v>bonus agreements</v>
          </cell>
          <cell r="R94" t="str">
            <v xml:space="preserve">Bonusvereinbarungen
</v>
          </cell>
          <cell r="S94" t="str">
            <v>bonus agreements</v>
          </cell>
          <cell r="T94" t="str">
            <v xml:space="preserve">Bonusvereinbarungen
</v>
          </cell>
          <cell r="U94" t="str">
            <v>bonus agreements</v>
          </cell>
          <cell r="V94" t="str">
            <v xml:space="preserve">Bonusvereinbarungen
</v>
          </cell>
          <cell r="W94" t="str">
            <v>bonus agreements</v>
          </cell>
        </row>
        <row r="95">
          <cell r="A95" t="str">
            <v>Laufzeit Rahmenbestellungen
Duration for contract (f.ex. 12 / 18 / 24 months)</v>
          </cell>
          <cell r="B95" t="str">
            <v>Laufzeit Rahmenbestellungen</v>
          </cell>
          <cell r="C95" t="str">
            <v xml:space="preserve">Duration of contract </v>
          </cell>
          <cell r="D95" t="str">
            <v>Laufzeit Rahmenbestellungen</v>
          </cell>
          <cell r="E95" t="str">
            <v xml:space="preserve">Duration of contract </v>
          </cell>
          <cell r="F95" t="str">
            <v>Laufzeit Rahmenbestellungen</v>
          </cell>
          <cell r="G95" t="str">
            <v xml:space="preserve">Duration of contract </v>
          </cell>
          <cell r="H95" t="str">
            <v>Laufzeit Rahmenbestellungen</v>
          </cell>
          <cell r="I95" t="str">
            <v xml:space="preserve">Duration of contract </v>
          </cell>
          <cell r="J95" t="str">
            <v>Laufzeit Rahmenbestellungen</v>
          </cell>
          <cell r="K95" t="str">
            <v xml:space="preserve">Duration of contract </v>
          </cell>
          <cell r="L95"/>
          <cell r="M95"/>
          <cell r="N95" t="str">
            <v>Laufzeit Rahmenbestellungen</v>
          </cell>
          <cell r="O95" t="str">
            <v xml:space="preserve">Duration of contract </v>
          </cell>
          <cell r="P95" t="str">
            <v>Laufzeit Rahmenbestellungen</v>
          </cell>
          <cell r="Q95" t="str">
            <v xml:space="preserve">Duration of contract </v>
          </cell>
          <cell r="R95" t="str">
            <v>Laufzeit Rahmenbestellungen</v>
          </cell>
          <cell r="S95" t="str">
            <v xml:space="preserve">Duration of contract </v>
          </cell>
          <cell r="T95" t="str">
            <v>Laufzeit Rahmenbestellungen</v>
          </cell>
          <cell r="U95" t="str">
            <v xml:space="preserve">Duration of contract </v>
          </cell>
          <cell r="V95" t="str">
            <v>Laufzeit Rahmenbestellungen</v>
          </cell>
          <cell r="W95" t="str">
            <v xml:space="preserve">Duration of contract </v>
          </cell>
        </row>
        <row r="96">
          <cell r="A96" t="str">
            <v>Mindestauftragswert
Minimum order value</v>
          </cell>
          <cell r="B96" t="str">
            <v>Mindestauftragswert</v>
          </cell>
          <cell r="C96" t="str">
            <v>Minimum order value</v>
          </cell>
          <cell r="D96" t="str">
            <v>Mindestauftragswert</v>
          </cell>
          <cell r="E96" t="str">
            <v>Minimum order value</v>
          </cell>
          <cell r="F96" t="str">
            <v>Mindestauftragswert</v>
          </cell>
          <cell r="G96" t="str">
            <v>Minimum order value</v>
          </cell>
          <cell r="H96" t="str">
            <v>Mindestauftragswert</v>
          </cell>
          <cell r="I96" t="str">
            <v>Minimum order value</v>
          </cell>
          <cell r="J96" t="str">
            <v>Mindestauftragswert</v>
          </cell>
          <cell r="K96" t="str">
            <v>Minimum order value</v>
          </cell>
          <cell r="L96"/>
          <cell r="M96"/>
          <cell r="N96" t="str">
            <v>Mindestauftragswert</v>
          </cell>
          <cell r="O96" t="str">
            <v>Minimum order value</v>
          </cell>
          <cell r="P96" t="str">
            <v>Mindestauftragswert</v>
          </cell>
          <cell r="Q96" t="str">
            <v>Minimum order value</v>
          </cell>
          <cell r="R96" t="str">
            <v>Mindestauftragswert</v>
          </cell>
          <cell r="S96" t="str">
            <v>Minimum order value</v>
          </cell>
          <cell r="T96" t="str">
            <v>Mindestauftragswert</v>
          </cell>
          <cell r="U96" t="str">
            <v>Minimum order value</v>
          </cell>
          <cell r="V96" t="str">
            <v>Mindestauftragswert</v>
          </cell>
          <cell r="W96" t="str">
            <v>Minimum order value</v>
          </cell>
        </row>
        <row r="97">
          <cell r="A97" t="str">
            <v>Services
Services</v>
          </cell>
          <cell r="B97" t="str">
            <v>Service</v>
          </cell>
          <cell r="C97" t="str">
            <v>Services</v>
          </cell>
          <cell r="D97" t="str">
            <v>Service</v>
          </cell>
          <cell r="E97" t="str">
            <v>Services</v>
          </cell>
          <cell r="F97" t="str">
            <v>Service</v>
          </cell>
          <cell r="G97" t="str">
            <v>Services</v>
          </cell>
          <cell r="H97" t="str">
            <v>Service</v>
          </cell>
          <cell r="I97" t="str">
            <v>Services</v>
          </cell>
          <cell r="J97"/>
          <cell r="K97"/>
          <cell r="L97"/>
          <cell r="M97"/>
          <cell r="N97" t="str">
            <v>Service</v>
          </cell>
          <cell r="O97" t="str">
            <v>Services</v>
          </cell>
          <cell r="P97" t="str">
            <v>Service</v>
          </cell>
          <cell r="Q97" t="str">
            <v>Services</v>
          </cell>
          <cell r="R97" t="str">
            <v>Service</v>
          </cell>
          <cell r="S97" t="str">
            <v>Services</v>
          </cell>
          <cell r="T97"/>
          <cell r="U97"/>
          <cell r="V97" t="str">
            <v>Service</v>
          </cell>
          <cell r="W97" t="str">
            <v>Services</v>
          </cell>
        </row>
        <row r="98">
          <cell r="A98" t="str">
            <v>Offene Kalkulation
Open book calculation</v>
          </cell>
          <cell r="B98" t="str">
            <v>Offene Kalkulation</v>
          </cell>
          <cell r="C98" t="str">
            <v xml:space="preserve">Cost break down </v>
          </cell>
          <cell r="D98" t="str">
            <v>Offene Kalkulation</v>
          </cell>
          <cell r="E98" t="str">
            <v>Open book calculation</v>
          </cell>
          <cell r="F98" t="str">
            <v>Offene Kalkulation</v>
          </cell>
          <cell r="G98" t="str">
            <v>Open book calculation</v>
          </cell>
          <cell r="H98" t="str">
            <v>Offene Kalkulation</v>
          </cell>
          <cell r="I98" t="str">
            <v>Open book calculation</v>
          </cell>
          <cell r="K98"/>
          <cell r="N98" t="str">
            <v>Offene Kalkulation</v>
          </cell>
          <cell r="O98" t="str">
            <v>Open book calculation</v>
          </cell>
          <cell r="P98" t="str">
            <v>Offene Kalkulation</v>
          </cell>
          <cell r="Q98" t="str">
            <v>Open book calculation</v>
          </cell>
          <cell r="R98" t="str">
            <v>Offene Kalkulation</v>
          </cell>
          <cell r="S98" t="str">
            <v>Open book calculation</v>
          </cell>
          <cell r="V98" t="str">
            <v>Offene Kalkulation</v>
          </cell>
          <cell r="W98" t="str">
            <v xml:space="preserve">Cost break down </v>
          </cell>
        </row>
        <row r="99">
          <cell r="A99" t="str">
            <v>Produktentwicklung
Development of products</v>
          </cell>
          <cell r="B99" t="str">
            <v>Produktentwicklung</v>
          </cell>
          <cell r="C99" t="str">
            <v>Development of products</v>
          </cell>
          <cell r="D99" t="str">
            <v>Produktentwicklung</v>
          </cell>
          <cell r="E99" t="str">
            <v>Development of products</v>
          </cell>
          <cell r="F99" t="str">
            <v>Produktentwicklung</v>
          </cell>
          <cell r="G99" t="str">
            <v>Development of products</v>
          </cell>
          <cell r="H99" t="str">
            <v>Produktentwicklung</v>
          </cell>
          <cell r="I99" t="str">
            <v>Development of products</v>
          </cell>
          <cell r="K99"/>
          <cell r="N99" t="str">
            <v>Produktentwicklung</v>
          </cell>
          <cell r="O99" t="str">
            <v>Development of products</v>
          </cell>
          <cell r="P99" t="str">
            <v>Produktentwicklung</v>
          </cell>
          <cell r="Q99" t="str">
            <v>Development of products</v>
          </cell>
          <cell r="R99" t="str">
            <v>Produktentwicklung</v>
          </cell>
          <cell r="S99" t="str">
            <v>Development of products</v>
          </cell>
          <cell r="V99"/>
          <cell r="W99"/>
        </row>
        <row r="100">
          <cell r="A100" t="str">
            <v>Zeichnungserstellung /-bereitstellung
Preparation/creation of drawings</v>
          </cell>
          <cell r="B100" t="str">
            <v>Zeichnungserstellung /-bereitstellung</v>
          </cell>
          <cell r="C100" t="str">
            <v>Preparation/providing of drawings</v>
          </cell>
          <cell r="D100" t="str">
            <v>Zeichnungserstellung /-bereitstellung</v>
          </cell>
          <cell r="E100" t="str">
            <v>Preparation/providing of drawings</v>
          </cell>
          <cell r="F100" t="str">
            <v>Zeichnungserstellung /-bereitstellung</v>
          </cell>
          <cell r="G100" t="str">
            <v>Preparation/providing of drawings</v>
          </cell>
          <cell r="H100" t="str">
            <v>Zeichnungserstellung /-bereitstellung</v>
          </cell>
          <cell r="I100" t="str">
            <v>Preparation/providing of drawings</v>
          </cell>
          <cell r="K100"/>
          <cell r="N100" t="str">
            <v>Zeichnungserstellung /-bereitstellung</v>
          </cell>
          <cell r="O100" t="str">
            <v>Preparation/providing of drawings</v>
          </cell>
          <cell r="P100" t="str">
            <v>Zeichnungserstellung /-bereitstellung</v>
          </cell>
          <cell r="Q100" t="str">
            <v>Preparation/providing of drawings</v>
          </cell>
          <cell r="R100" t="str">
            <v>Zeichnungserstellung /-bereitstellung</v>
          </cell>
          <cell r="S100" t="str">
            <v>Preparation/providing of drawings</v>
          </cell>
          <cell r="V100"/>
          <cell r="W100"/>
        </row>
        <row r="101">
          <cell r="A101"/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  <cell r="N101"/>
          <cell r="O101"/>
          <cell r="P101"/>
          <cell r="Q101"/>
          <cell r="R101"/>
          <cell r="S101"/>
          <cell r="T101"/>
          <cell r="U101"/>
          <cell r="V101"/>
          <cell r="W101"/>
        </row>
        <row r="102">
          <cell r="A102"/>
          <cell r="D102"/>
          <cell r="E102"/>
          <cell r="F102"/>
          <cell r="G102"/>
          <cell r="H102"/>
          <cell r="I102"/>
          <cell r="J102"/>
          <cell r="K102"/>
          <cell r="V102"/>
          <cell r="W102"/>
        </row>
        <row r="103">
          <cell r="A103" t="str">
            <v>Sonstiges
Others</v>
          </cell>
          <cell r="B103" t="str">
            <v>Sonstiges</v>
          </cell>
          <cell r="C103" t="str">
            <v>Others</v>
          </cell>
          <cell r="D103" t="str">
            <v>Sonstiges</v>
          </cell>
          <cell r="E103" t="str">
            <v>Others</v>
          </cell>
          <cell r="F103" t="str">
            <v>Sonstiges</v>
          </cell>
          <cell r="G103" t="str">
            <v>Others</v>
          </cell>
          <cell r="H103" t="str">
            <v>Sonstiges</v>
          </cell>
          <cell r="I103" t="str">
            <v>Others</v>
          </cell>
          <cell r="J103" t="str">
            <v>Sonstiges</v>
          </cell>
          <cell r="K103" t="str">
            <v>Others</v>
          </cell>
          <cell r="L103" t="str">
            <v>Sonstiges</v>
          </cell>
          <cell r="M103" t="str">
            <v>Others</v>
          </cell>
          <cell r="N103" t="str">
            <v>Sonstiges</v>
          </cell>
          <cell r="O103" t="str">
            <v>Others</v>
          </cell>
          <cell r="P103" t="str">
            <v>Sonstiges</v>
          </cell>
          <cell r="Q103" t="str">
            <v>Others</v>
          </cell>
          <cell r="R103" t="str">
            <v>Sonstiges</v>
          </cell>
          <cell r="S103" t="str">
            <v>Others</v>
          </cell>
          <cell r="T103" t="str">
            <v>Sonstiges</v>
          </cell>
          <cell r="U103" t="str">
            <v>Others</v>
          </cell>
          <cell r="V103" t="str">
            <v>Sonstiges</v>
          </cell>
          <cell r="W103" t="str">
            <v>Others</v>
          </cell>
        </row>
        <row r="104">
          <cell r="A104" t="str">
            <v>Kommentar
Comment</v>
          </cell>
          <cell r="B104" t="str">
            <v>Kommentar</v>
          </cell>
          <cell r="C104" t="str">
            <v>Comment</v>
          </cell>
          <cell r="D104" t="str">
            <v>Kommentar</v>
          </cell>
          <cell r="E104" t="str">
            <v>Comment</v>
          </cell>
          <cell r="F104" t="str">
            <v>Kommentar</v>
          </cell>
          <cell r="G104" t="str">
            <v>Comment</v>
          </cell>
          <cell r="H104" t="str">
            <v>Kommentar</v>
          </cell>
          <cell r="I104" t="str">
            <v>Comment</v>
          </cell>
          <cell r="J104" t="str">
            <v>Kommentar</v>
          </cell>
          <cell r="K104" t="str">
            <v>Comment</v>
          </cell>
          <cell r="L104" t="str">
            <v>Kommentar</v>
          </cell>
          <cell r="M104" t="str">
            <v>Comment</v>
          </cell>
          <cell r="N104" t="str">
            <v>Kommentar</v>
          </cell>
          <cell r="O104" t="str">
            <v>Comment</v>
          </cell>
          <cell r="P104" t="str">
            <v>Kommentar</v>
          </cell>
          <cell r="Q104" t="str">
            <v>Comment</v>
          </cell>
          <cell r="R104" t="str">
            <v>Kommentar</v>
          </cell>
          <cell r="S104" t="str">
            <v>Comment</v>
          </cell>
          <cell r="T104" t="str">
            <v>Kommentar</v>
          </cell>
          <cell r="U104" t="str">
            <v>Comment</v>
          </cell>
          <cell r="V104" t="str">
            <v>Kommentar</v>
          </cell>
          <cell r="W104" t="str">
            <v>Comment</v>
          </cell>
        </row>
        <row r="105">
          <cell r="A105"/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/>
          <cell r="U105"/>
          <cell r="V105"/>
          <cell r="W105"/>
        </row>
        <row r="106">
          <cell r="A106"/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</row>
        <row r="107">
          <cell r="A107"/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  <cell r="N107"/>
          <cell r="O107"/>
          <cell r="P107"/>
          <cell r="Q107"/>
          <cell r="R107"/>
          <cell r="S107"/>
          <cell r="T107"/>
          <cell r="U107"/>
          <cell r="V107"/>
          <cell r="W107"/>
        </row>
        <row r="108">
          <cell r="A108"/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  <cell r="N108"/>
          <cell r="O108"/>
          <cell r="P108"/>
          <cell r="Q108"/>
          <cell r="R108"/>
          <cell r="S108"/>
          <cell r="T108"/>
          <cell r="U108"/>
          <cell r="V108"/>
          <cell r="W108"/>
        </row>
        <row r="109">
          <cell r="A109"/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  <cell r="N109"/>
          <cell r="O109"/>
          <cell r="P109"/>
          <cell r="Q109"/>
          <cell r="R109"/>
          <cell r="S109"/>
          <cell r="T109"/>
          <cell r="U109"/>
          <cell r="V109"/>
          <cell r="W109"/>
        </row>
        <row r="110">
          <cell r="A110"/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  <cell r="N110"/>
          <cell r="O110"/>
          <cell r="P110"/>
          <cell r="Q110"/>
          <cell r="R110"/>
          <cell r="S110"/>
          <cell r="T110"/>
          <cell r="U110"/>
          <cell r="V110"/>
          <cell r="W110"/>
        </row>
        <row r="111">
          <cell r="A111"/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  <cell r="N111"/>
          <cell r="O111"/>
          <cell r="P111"/>
          <cell r="Q111"/>
          <cell r="R111"/>
          <cell r="S111"/>
          <cell r="T111"/>
          <cell r="U111"/>
          <cell r="V111"/>
          <cell r="W111"/>
        </row>
        <row r="112">
          <cell r="A112"/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  <cell r="N112"/>
          <cell r="O112"/>
          <cell r="P112"/>
          <cell r="Q112"/>
          <cell r="R112"/>
          <cell r="S112"/>
          <cell r="T112"/>
          <cell r="U112"/>
          <cell r="V112"/>
          <cell r="W112"/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  <cell r="O113"/>
          <cell r="P113"/>
          <cell r="Q113"/>
          <cell r="R113"/>
          <cell r="S113"/>
          <cell r="T113"/>
          <cell r="U113"/>
          <cell r="V113"/>
          <cell r="W113"/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  <cell r="O115"/>
          <cell r="P115"/>
          <cell r="Q115"/>
          <cell r="R115"/>
          <cell r="S115"/>
          <cell r="T115"/>
          <cell r="U115"/>
          <cell r="V115"/>
          <cell r="W115"/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  <cell r="O116"/>
          <cell r="P116"/>
          <cell r="Q116"/>
          <cell r="R116"/>
          <cell r="S116"/>
          <cell r="T116"/>
          <cell r="U116"/>
          <cell r="V116"/>
          <cell r="W116"/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  <cell r="O117"/>
          <cell r="P117"/>
          <cell r="Q117"/>
          <cell r="R117"/>
          <cell r="S117"/>
          <cell r="T117"/>
          <cell r="U117"/>
          <cell r="V117"/>
          <cell r="W117"/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  <cell r="O118"/>
          <cell r="P118"/>
          <cell r="Q118"/>
          <cell r="R118"/>
          <cell r="S118"/>
          <cell r="T118"/>
          <cell r="U118"/>
          <cell r="V118"/>
          <cell r="W118"/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  <cell r="O119"/>
          <cell r="P119"/>
          <cell r="Q119"/>
          <cell r="R119"/>
          <cell r="S119"/>
          <cell r="T119"/>
          <cell r="U119"/>
          <cell r="V119"/>
          <cell r="W119"/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44B44-BA11-46AD-81F3-F85E80D132C7}">
  <sheetPr codeName="Tabelle1">
    <tabColor rgb="FF008EC0"/>
  </sheetPr>
  <dimension ref="A1:G227"/>
  <sheetViews>
    <sheetView showZeros="0" tabSelected="1" view="pageLayout" zoomScale="145" zoomScaleNormal="100" zoomScalePageLayoutView="145" workbookViewId="0"/>
  </sheetViews>
  <sheetFormatPr baseColWidth="10" defaultRowHeight="15" x14ac:dyDescent="0.25"/>
  <cols>
    <col min="1" max="1" width="40.7109375" customWidth="1"/>
    <col min="2" max="2" width="2.28515625" customWidth="1"/>
    <col min="3" max="3" width="40.7109375" style="36" customWidth="1"/>
  </cols>
  <sheetData>
    <row r="1" spans="1:7" ht="17.25" customHeight="1" thickTop="1" x14ac:dyDescent="0.25">
      <c r="A1" s="1" t="s">
        <v>0</v>
      </c>
      <c r="B1" s="2"/>
      <c r="C1" s="3" t="s">
        <v>0</v>
      </c>
    </row>
    <row r="2" spans="1:7" ht="15" customHeight="1" x14ac:dyDescent="0.25">
      <c r="A2" s="4" t="str">
        <f>IF(HLOOKUP([1]Formularsteuerung!$F$7,'[1]Abfragefelder nach Warengruppe'!$A$1:$Z$119,2,0)="","",(HLOOKUP([1]Formularsteuerung!$F$7,'[1]Abfragefelder nach Warengruppe'!$A$1:$Z$119,2,0)))</f>
        <v>Firmenname</v>
      </c>
      <c r="C2" s="5"/>
    </row>
    <row r="3" spans="1:7" x14ac:dyDescent="0.25">
      <c r="A3" s="4" t="str">
        <f>IF(HLOOKUP([1]Formularsteuerung!$F$7,'[1]Abfragefelder nach Warengruppe'!$A$1:$Z$119,3,0)="","",(HLOOKUP([1]Formularsteuerung!$F$7,'[1]Abfragefelder nach Warengruppe'!$A$1:$Z$119,3,0)))</f>
        <v>Anschrift</v>
      </c>
      <c r="C3" s="5"/>
    </row>
    <row r="4" spans="1:7" x14ac:dyDescent="0.25">
      <c r="A4" s="4" t="str">
        <f>IF(HLOOKUP([1]Formularsteuerung!$F$7,'[1]Abfragefelder nach Warengruppe'!$A$1:$Z$119,4,0)="","",(HLOOKUP([1]Formularsteuerung!$F$7,'[1]Abfragefelder nach Warengruppe'!$A$1:$Z$119,4,0)))</f>
        <v>EG-Identnummer</v>
      </c>
      <c r="C4" s="5"/>
    </row>
    <row r="5" spans="1:7" x14ac:dyDescent="0.25">
      <c r="A5" s="4" t="str">
        <f>IF(HLOOKUP([1]Formularsteuerung!$F$7,'[1]Abfragefelder nach Warengruppe'!$A$1:$Z$119,5,0)="","",(HLOOKUP([1]Formularsteuerung!$F$7,'[1]Abfragefelder nach Warengruppe'!$A$1:$Z$119,5,0)))</f>
        <v>Ust.-Nummer</v>
      </c>
      <c r="C5" s="5"/>
    </row>
    <row r="6" spans="1:7" x14ac:dyDescent="0.25">
      <c r="A6" s="6" t="str">
        <f>IF(HLOOKUP([1]Formularsteuerung!$F$7,'[1]Abfragefelder nach Warengruppe'!$A$1:$Z$119,6,0)="","",(HLOOKUP([1]Formularsteuerung!$F$7,'[1]Abfragefelder nach Warengruppe'!$A$1:$Z$119,6,0)))</f>
        <v>Währung</v>
      </c>
      <c r="C6" s="5"/>
    </row>
    <row r="7" spans="1:7" ht="9.9499999999999993" customHeight="1" x14ac:dyDescent="0.25">
      <c r="A7" s="7" t="s">
        <v>0</v>
      </c>
      <c r="C7" s="8" t="s">
        <v>0</v>
      </c>
    </row>
    <row r="8" spans="1:7" s="12" customFormat="1" x14ac:dyDescent="0.25">
      <c r="A8" s="9" t="str">
        <f>IF(HLOOKUP([1]Formularsteuerung!$F$7,'[1]Abfragefelder nach Warengruppe'!$A$1:$Z$119,7,0)="","",(HLOOKUP([1]Formularsteuerung!$F$7,'[1]Abfragefelder nach Warengruppe'!$A$1:$Z$119,7,0)))</f>
        <v>Allgemeine Firmendaten</v>
      </c>
      <c r="B8" s="10"/>
      <c r="C8" s="11" t="s">
        <v>0</v>
      </c>
    </row>
    <row r="9" spans="1:7" ht="9.9499999999999993" customHeight="1" x14ac:dyDescent="0.25">
      <c r="A9" s="13" t="s">
        <v>0</v>
      </c>
      <c r="B9" s="14"/>
      <c r="C9" s="15" t="s">
        <v>0</v>
      </c>
    </row>
    <row r="10" spans="1:7" x14ac:dyDescent="0.25">
      <c r="A10" s="16" t="str">
        <f>IF(HLOOKUP([1]Formularsteuerung!$F$7,'[1]Abfragefelder nach Warengruppe'!$A$1:$Z$119,8,0)="","",(HLOOKUP([1]Formularsteuerung!$F$7,'[1]Abfragefelder nach Warengruppe'!$A$1:$Z$119,8,0)))</f>
        <v>Firmeninhaber/Nachfolgerregelung</v>
      </c>
      <c r="C10" s="5"/>
    </row>
    <row r="11" spans="1:7" ht="30" x14ac:dyDescent="0.25">
      <c r="A11" s="4" t="str">
        <f>IF(HLOOKUP([1]Formularsteuerung!$F$7,'[1]Abfragefelder nach Warengruppe'!$A$1:$Z$119,9,0)="","",(HLOOKUP([1]Formularsteuerung!$F$7,'[1]Abfragefelder nach Warengruppe'!$A$1:$Z$119,9,0)))</f>
        <v>Gründungsjahr / Rechtsform/ Konzernzugehörigkeit</v>
      </c>
      <c r="C11" s="5"/>
    </row>
    <row r="12" spans="1:7" x14ac:dyDescent="0.25">
      <c r="A12" s="4" t="str">
        <f>IF(HLOOKUP([1]Formularsteuerung!$F$7,'[1]Abfragefelder nach Warengruppe'!$A$1:$Z$119,10,0)="","",(HLOOKUP([1]Formularsteuerung!$F$7,'[1]Abfragefelder nach Warengruppe'!$A$1:$Z$119,10,0)))</f>
        <v>Händler oder Hersteller</v>
      </c>
      <c r="C12" s="5"/>
    </row>
    <row r="13" spans="1:7" x14ac:dyDescent="0.25">
      <c r="A13" s="4" t="str">
        <f>IF(HLOOKUP([1]Formularsteuerung!$F$7,'[1]Abfragefelder nach Warengruppe'!$A$1:$Z$119,11,0)="","",(HLOOKUP([1]Formularsteuerung!$F$7,'[1]Abfragefelder nach Warengruppe'!$A$1:$Z$119,11,0)))</f>
        <v>HOMEPAGE</v>
      </c>
      <c r="C13" s="5"/>
    </row>
    <row r="14" spans="1:7" x14ac:dyDescent="0.25">
      <c r="A14" s="4" t="str">
        <f>IF(HLOOKUP([1]Formularsteuerung!$F$7,'[1]Abfragefelder nach Warengruppe'!$A$1:$Z$119,12,0)="","",(HLOOKUP([1]Formularsteuerung!$F$7,'[1]Abfragefelder nach Warengruppe'!$A$1:$Z$119,12,0)))</f>
        <v>Fertigungsstandorte</v>
      </c>
      <c r="C14" s="5"/>
    </row>
    <row r="15" spans="1:7" x14ac:dyDescent="0.25">
      <c r="A15" s="4" t="str">
        <f>IF(HLOOKUP([1]Formularsteuerung!$F$7,'[1]Abfragefelder nach Warengruppe'!$A$1:$Z$119,13,0)="","",(HLOOKUP([1]Formularsteuerung!$F$7,'[1]Abfragefelder nach Warengruppe'!$A$1:$Z$119,13,0)))</f>
        <v>Umsatz (aktuelles Jahr)</v>
      </c>
      <c r="C15" s="5"/>
    </row>
    <row r="16" spans="1:7" x14ac:dyDescent="0.25">
      <c r="A16" s="4" t="str">
        <f>IF(HLOOKUP([1]Formularsteuerung!$F$7,'[1]Abfragefelder nach Warengruppe'!$A$1:$Z$119,14,0)="","",(HLOOKUP([1]Formularsteuerung!$F$7,'[1]Abfragefelder nach Warengruppe'!$A$1:$Z$119,14,0)))</f>
        <v>Umsatz (letzes Geschäftsjahr)</v>
      </c>
      <c r="C16" s="5"/>
      <c r="G16" s="17"/>
    </row>
    <row r="17" spans="1:3" x14ac:dyDescent="0.25">
      <c r="A17" s="4" t="str">
        <f>IF(HLOOKUP([1]Formularsteuerung!$F$7,'[1]Abfragefelder nach Warengruppe'!$A$1:$Z$119,15,0)="","",(HLOOKUP([1]Formularsteuerung!$F$7,'[1]Abfragefelder nach Warengruppe'!$A$1:$Z$119,15,0)))</f>
        <v>Umsatzanteil Hekatron (aktuelles Jahr)</v>
      </c>
      <c r="C17" s="5"/>
    </row>
    <row r="18" spans="1:3" x14ac:dyDescent="0.25">
      <c r="A18" s="4" t="str">
        <f>IF(HLOOKUP([1]Formularsteuerung!$F$7,'[1]Abfragefelder nach Warengruppe'!$A$1:$Z$119,16,0)="","",(HLOOKUP([1]Formularsteuerung!$F$7,'[1]Abfragefelder nach Warengruppe'!$A$1:$Z$119,16,0)))</f>
        <v>Platzierung im Kundenranking</v>
      </c>
      <c r="C18" s="5"/>
    </row>
    <row r="19" spans="1:3" ht="30" x14ac:dyDescent="0.25">
      <c r="A19" s="4" t="str">
        <f>IF(HLOOKUP([1]Formularsteuerung!$F$7,'[1]Abfragefelder nach Warengruppe'!$A$1:$Z$119,17,0)="","",(HLOOKUP([1]Formularsteuerung!$F$7,'[1]Abfragefelder nach Warengruppe'!$A$1:$Z$119,17,0)))</f>
        <v>Kundenstruktur  / Referenzen (Automotive,Medical,Industrie %)</v>
      </c>
      <c r="C19" s="5"/>
    </row>
    <row r="20" spans="1:3" x14ac:dyDescent="0.25">
      <c r="A20" s="4" t="str">
        <f>IF(HLOOKUP([1]Formularsteuerung!$F$7,'[1]Abfragefelder nach Warengruppe'!$A$1:$Z$119,18,0)="","",(HLOOKUP([1]Formularsteuerung!$F$7,'[1]Abfragefelder nach Warengruppe'!$A$1:$Z$119,18,0)))</f>
        <v>Produktportfolio</v>
      </c>
      <c r="C20" s="5"/>
    </row>
    <row r="21" spans="1:3" x14ac:dyDescent="0.25">
      <c r="A21" s="4" t="str">
        <f>IF(HLOOKUP([1]Formularsteuerung!$F$7,'[1]Abfragefelder nach Warengruppe'!$A$1:$Z$119,19,0)="","",(HLOOKUP([1]Formularsteuerung!$F$7,'[1]Abfragefelder nach Warengruppe'!$A$1:$Z$119,19,0)))</f>
        <v>Anzahl der Mitarbeiter (direkt / indirekt)</v>
      </c>
      <c r="C21" s="5"/>
    </row>
    <row r="22" spans="1:3" x14ac:dyDescent="0.25">
      <c r="A22" s="4" t="str">
        <f>IF(HLOOKUP([1]Formularsteuerung!$F$7,'[1]Abfragefelder nach Warengruppe'!$A$1:$Z$119,20,0)="","",(HLOOKUP([1]Formularsteuerung!$F$7,'[1]Abfragefelder nach Warengruppe'!$A$1:$Z$119,20,0)))</f>
        <v>Ansprechpartner:</v>
      </c>
      <c r="C22" s="5"/>
    </row>
    <row r="23" spans="1:3" x14ac:dyDescent="0.25">
      <c r="A23" s="4" t="str">
        <f>IF(HLOOKUP([1]Formularsteuerung!$F$7,'[1]Abfragefelder nach Warengruppe'!$A$1:$Z$119,21,0)="","",(HLOOKUP([1]Formularsteuerung!$F$7,'[1]Abfragefelder nach Warengruppe'!$A$1:$Z$119,21,0)))</f>
        <v>Geschäftsleitung  
(Telefon, Mobil, E-mail)</v>
      </c>
      <c r="C23" s="5"/>
    </row>
    <row r="24" spans="1:3" ht="30" x14ac:dyDescent="0.25">
      <c r="A24" s="6" t="str">
        <f>IF(HLOOKUP([1]Formularsteuerung!$F$7,'[1]Abfragefelder nach Warengruppe'!$A$1:$Z$119,22,0)="","",(HLOOKUP([1]Formularsteuerung!$F$7,'[1]Abfragefelder nach Warengruppe'!$A$1:$Z$119,22,0)))</f>
        <v>Kontakt für Neuanfragen
(Telefon, Mobil, E-mail)</v>
      </c>
      <c r="C24" s="5"/>
    </row>
    <row r="25" spans="1:3" ht="9.9499999999999993" customHeight="1" x14ac:dyDescent="0.25">
      <c r="A25" s="7" t="s">
        <v>0</v>
      </c>
      <c r="B25" s="18"/>
      <c r="C25" s="8" t="s">
        <v>0</v>
      </c>
    </row>
    <row r="26" spans="1:3" x14ac:dyDescent="0.25">
      <c r="A26" s="19" t="str">
        <f>IF(HLOOKUP([1]Formularsteuerung!$F$7,'[1]Abfragefelder nach Warengruppe'!$A$1:$Z$119,23,0)="","",(HLOOKUP([1]Formularsteuerung!$F$7,'[1]Abfragefelder nach Warengruppe'!$A$1:$Z$119,23,0)))</f>
        <v>Grundlegende Dokumente</v>
      </c>
      <c r="B26" s="20"/>
      <c r="C26" s="11" t="s">
        <v>0</v>
      </c>
    </row>
    <row r="27" spans="1:3" ht="9.9499999999999993" customHeight="1" x14ac:dyDescent="0.25">
      <c r="A27" s="13" t="s">
        <v>0</v>
      </c>
      <c r="B27" s="21"/>
      <c r="C27" s="15" t="s">
        <v>0</v>
      </c>
    </row>
    <row r="28" spans="1:3" ht="30" x14ac:dyDescent="0.25">
      <c r="A28" s="4" t="str">
        <f>IF(HLOOKUP([1]Formularsteuerung!$F$7,'[1]Abfragefelder nach Warengruppe'!$A$1:$Z$119,24,0)="","",(HLOOKUP([1]Formularsteuerung!$F$7,'[1]Abfragefelder nach Warengruppe'!$A$1:$Z$119,24,0)))</f>
        <v>Produkthaftpflichtversicherung (inkl. versichertem Betrag)</v>
      </c>
      <c r="B28" s="22"/>
      <c r="C28" s="5"/>
    </row>
    <row r="29" spans="1:3" x14ac:dyDescent="0.25">
      <c r="A29" s="6" t="str">
        <f>IF(HLOOKUP([1]Formularsteuerung!$F$7,'[1]Abfragefelder nach Warengruppe'!$A$1:$Z$119,25,0)="","",(HLOOKUP([1]Formularsteuerung!$F$7,'[1]Abfragefelder nach Warengruppe'!$A$1:$Z$119,25,0)))</f>
        <v>Langzeitlieferantenerklärung</v>
      </c>
      <c r="C29" s="5"/>
    </row>
    <row r="30" spans="1:3" ht="9.9499999999999993" customHeight="1" x14ac:dyDescent="0.25">
      <c r="A30" s="7" t="s">
        <v>0</v>
      </c>
      <c r="B30" s="18"/>
      <c r="C30" s="8" t="s">
        <v>0</v>
      </c>
    </row>
    <row r="31" spans="1:3" x14ac:dyDescent="0.25">
      <c r="A31" s="19" t="str">
        <f>IF(HLOOKUP([1]Formularsteuerung!$F$7,'[1]Abfragefelder nach Warengruppe'!$A$1:$Z$119,26,0)="","",(HLOOKUP([1]Formularsteuerung!$F$7,'[1]Abfragefelder nach Warengruppe'!$A$1:$Z$119,26,0)))</f>
        <v>Logistik</v>
      </c>
      <c r="B31" s="23"/>
      <c r="C31" s="11" t="s">
        <v>0</v>
      </c>
    </row>
    <row r="32" spans="1:3" ht="9.9499999999999993" customHeight="1" x14ac:dyDescent="0.25">
      <c r="A32" s="13" t="s">
        <v>0</v>
      </c>
      <c r="B32" s="24"/>
      <c r="C32" s="15" t="s">
        <v>0</v>
      </c>
    </row>
    <row r="33" spans="1:3" x14ac:dyDescent="0.25">
      <c r="A33" s="16" t="str">
        <f>IF(HLOOKUP([1]Formularsteuerung!$F$7,'[1]Abfragefelder nach Warengruppe'!$A$1:$Z$119,27,0)="","",(HLOOKUP([1]Formularsteuerung!$F$7,'[1]Abfragefelder nach Warengruppe'!$A$1:$Z$119,27,0)))</f>
        <v>Größe der Lagerflächen (intern/ extern)</v>
      </c>
      <c r="C33" s="5"/>
    </row>
    <row r="34" spans="1:3" x14ac:dyDescent="0.25">
      <c r="A34" s="4" t="str">
        <f>IF(HLOOKUP([1]Formularsteuerung!$F$7,'[1]Abfragefelder nach Warengruppe'!$A$1:$Z$119,28,0)="","",(HLOOKUP([1]Formularsteuerung!$F$7,'[1]Abfragefelder nach Warengruppe'!$A$1:$Z$119,28,0)))</f>
        <v>Lagerkonzepte:</v>
      </c>
      <c r="C34" s="5"/>
    </row>
    <row r="35" spans="1:3" x14ac:dyDescent="0.25">
      <c r="A35" s="4" t="str">
        <f>IF(HLOOKUP([1]Formularsteuerung!$F$7,'[1]Abfragefelder nach Warengruppe'!$A$1:$Z$119,29,0)="","",(HLOOKUP([1]Formularsteuerung!$F$7,'[1]Abfragefelder nach Warengruppe'!$A$1:$Z$119,29,0)))</f>
        <v>Konsignation</v>
      </c>
      <c r="C35" s="5"/>
    </row>
    <row r="36" spans="1:3" x14ac:dyDescent="0.25">
      <c r="A36" s="4" t="str">
        <f>IF(HLOOKUP([1]Formularsteuerung!$F$7,'[1]Abfragefelder nach Warengruppe'!$A$1:$Z$119,30,0)="","",(HLOOKUP([1]Formularsteuerung!$F$7,'[1]Abfragefelder nach Warengruppe'!$A$1:$Z$119,30,0)))</f>
        <v>Kanban</v>
      </c>
      <c r="C36" s="5"/>
    </row>
    <row r="37" spans="1:3" x14ac:dyDescent="0.25">
      <c r="A37" s="4" t="str">
        <f>IF(HLOOKUP([1]Formularsteuerung!$F$7,'[1]Abfragefelder nach Warengruppe'!$A$1:$Z$119,31,0)="","",(HLOOKUP([1]Formularsteuerung!$F$7,'[1]Abfragefelder nach Warengruppe'!$A$1:$Z$119,31,0)))</f>
        <v>JIT - Just In Time</v>
      </c>
      <c r="C37" s="5"/>
    </row>
    <row r="38" spans="1:3" x14ac:dyDescent="0.25">
      <c r="A38" s="4" t="str">
        <f>IF(HLOOKUP([1]Formularsteuerung!$F$7,'[1]Abfragefelder nach Warengruppe'!$A$1:$Z$119,32,0)="","",(HLOOKUP([1]Formularsteuerung!$F$7,'[1]Abfragefelder nach Warengruppe'!$A$1:$Z$119,32,0)))</f>
        <v>Sicherheitslager</v>
      </c>
      <c r="C38" s="5"/>
    </row>
    <row r="39" spans="1:3" x14ac:dyDescent="0.25">
      <c r="A39" s="4" t="str">
        <f>IF(HLOOKUP([1]Formularsteuerung!$F$7,'[1]Abfragefelder nach Warengruppe'!$A$1:$Z$119,33,0)="","",(HLOOKUP([1]Formularsteuerung!$F$7,'[1]Abfragefelder nach Warengruppe'!$A$1:$Z$119,33,0)))</f>
        <v>andere</v>
      </c>
      <c r="C39" s="5"/>
    </row>
    <row r="40" spans="1:3" x14ac:dyDescent="0.25">
      <c r="A40" s="4" t="str">
        <f>IF(HLOOKUP([1]Formularsteuerung!$F$7,'[1]Abfragefelder nach Warengruppe'!$A$1:$Z$119,34,0)="","",(HLOOKUP([1]Formularsteuerung!$F$7,'[1]Abfragefelder nach Warengruppe'!$A$1:$Z$119,34,0)))</f>
        <v>Mehrwegbehälter</v>
      </c>
      <c r="C40" s="5"/>
    </row>
    <row r="41" spans="1:3" ht="30" x14ac:dyDescent="0.25">
      <c r="A41" s="6" t="str">
        <f>IF(HLOOKUP([1]Formularsteuerung!$F$7,'[1]Abfragefelder nach Warengruppe'!$A$1:$Z$119,35,0)="","",(HLOOKUP([1]Formularsteuerung!$F$7,'[1]Abfragefelder nach Warengruppe'!$A$1:$Z$119,35,0)))</f>
        <v>Transporte (eigener Fuhrpark/ Spedition…..)</v>
      </c>
      <c r="C41" s="5"/>
    </row>
    <row r="42" spans="1:3" ht="9.9499999999999993" customHeight="1" x14ac:dyDescent="0.25">
      <c r="A42" s="7" t="s">
        <v>0</v>
      </c>
      <c r="B42" s="18"/>
      <c r="C42" s="8" t="s">
        <v>0</v>
      </c>
    </row>
    <row r="43" spans="1:3" x14ac:dyDescent="0.25">
      <c r="A43" s="19" t="str">
        <f>IF(HLOOKUP([1]Formularsteuerung!$F$7,'[1]Abfragefelder nach Warengruppe'!$A$1:$Z$119,36,0)="","",(HLOOKUP([1]Formularsteuerung!$F$7,'[1]Abfragefelder nach Warengruppe'!$A$1:$Z$119,36,0)))</f>
        <v>Zertifikate</v>
      </c>
      <c r="B43" s="25"/>
      <c r="C43" s="11" t="s">
        <v>0</v>
      </c>
    </row>
    <row r="44" spans="1:3" ht="9.9499999999999993" customHeight="1" x14ac:dyDescent="0.25">
      <c r="A44" s="13" t="s">
        <v>0</v>
      </c>
      <c r="B44" s="26"/>
      <c r="C44" s="15" t="s">
        <v>0</v>
      </c>
    </row>
    <row r="45" spans="1:3" x14ac:dyDescent="0.25">
      <c r="A45" s="16" t="str">
        <f>IF(HLOOKUP([1]Formularsteuerung!$F$7,'[1]Abfragefelder nach Warengruppe'!$A$1:$Z$119,37,0)="","",(HLOOKUP([1]Formularsteuerung!$F$7,'[1]Abfragefelder nach Warengruppe'!$A$1:$Z$119,37,0)))</f>
        <v>ISO 9001</v>
      </c>
      <c r="C45" s="5"/>
    </row>
    <row r="46" spans="1:3" x14ac:dyDescent="0.25">
      <c r="A46" s="4" t="str">
        <f>IF(HLOOKUP([1]Formularsteuerung!$F$7,'[1]Abfragefelder nach Warengruppe'!$A$1:$Z$119,38,0)="","",(HLOOKUP([1]Formularsteuerung!$F$7,'[1]Abfragefelder nach Warengruppe'!$A$1:$Z$119,38,0)))</f>
        <v>ISO14001</v>
      </c>
      <c r="C46" s="5"/>
    </row>
    <row r="47" spans="1:3" x14ac:dyDescent="0.25">
      <c r="A47" s="4" t="str">
        <f>IF(HLOOKUP([1]Formularsteuerung!$F$7,'[1]Abfragefelder nach Warengruppe'!$A$1:$Z$119,39,0)="","",(HLOOKUP([1]Formularsteuerung!$F$7,'[1]Abfragefelder nach Warengruppe'!$A$1:$Z$119,39,0)))</f>
        <v>IATF 16949</v>
      </c>
      <c r="C47" s="5"/>
    </row>
    <row r="48" spans="1:3" x14ac:dyDescent="0.25">
      <c r="A48" s="6" t="str">
        <f>IF(HLOOKUP([1]Formularsteuerung!$F$7,'[1]Abfragefelder nach Warengruppe'!$A$1:$Z$119,40,0)="","",(HLOOKUP([1]Formularsteuerung!$F$7,'[1]Abfragefelder nach Warengruppe'!$A$1:$Z$119,40,0)))</f>
        <v>andere</v>
      </c>
      <c r="C48" s="5"/>
    </row>
    <row r="49" spans="1:3" ht="9.9499999999999993" customHeight="1" x14ac:dyDescent="0.25">
      <c r="A49" s="7" t="s">
        <v>0</v>
      </c>
      <c r="B49" s="18"/>
      <c r="C49" s="8" t="s">
        <v>0</v>
      </c>
    </row>
    <row r="50" spans="1:3" x14ac:dyDescent="0.25">
      <c r="A50" s="19" t="str">
        <f>IF(HLOOKUP([1]Formularsteuerung!$F$7,'[1]Abfragefelder nach Warengruppe'!$A$1:$Z$119,41,0)="","",(HLOOKUP([1]Formularsteuerung!$F$7,'[1]Abfragefelder nach Warengruppe'!$A$1:$Z$119,41,0)))</f>
        <v>QS</v>
      </c>
      <c r="B50" s="25"/>
      <c r="C50" s="11" t="s">
        <v>0</v>
      </c>
    </row>
    <row r="51" spans="1:3" ht="9.9499999999999993" customHeight="1" x14ac:dyDescent="0.25">
      <c r="A51" s="13" t="s">
        <v>0</v>
      </c>
      <c r="B51" s="26"/>
      <c r="C51" s="15" t="s">
        <v>0</v>
      </c>
    </row>
    <row r="52" spans="1:3" x14ac:dyDescent="0.25">
      <c r="A52" s="16" t="str">
        <f>IF(HLOOKUP([1]Formularsteuerung!$F$7,'[1]Abfragefelder nach Warengruppe'!$A$1:$Z$119,42,0)="","",(HLOOKUP([1]Formularsteuerung!$F$7,'[1]Abfragefelder nach Warengruppe'!$A$1:$Z$119,42,0)))</f>
        <v>Equipment</v>
      </c>
      <c r="C52" s="5"/>
    </row>
    <row r="53" spans="1:3" x14ac:dyDescent="0.25">
      <c r="A53" s="4" t="str">
        <f>IF(HLOOKUP([1]Formularsteuerung!$F$7,'[1]Abfragefelder nach Warengruppe'!$A$1:$Z$119,43,0)="","",(HLOOKUP([1]Formularsteuerung!$F$7,'[1]Abfragefelder nach Warengruppe'!$A$1:$Z$119,43,0)))</f>
        <v>QSV (Qualitätssicherungsvereinbarung)</v>
      </c>
      <c r="C53" s="5"/>
    </row>
    <row r="54" spans="1:3" x14ac:dyDescent="0.25">
      <c r="A54" s="4" t="str">
        <f>IF(HLOOKUP([1]Formularsteuerung!$F$7,'[1]Abfragefelder nach Warengruppe'!$A$1:$Z$119,44,0)="","",(HLOOKUP([1]Formularsteuerung!$F$7,'[1]Abfragefelder nach Warengruppe'!$A$1:$Z$119,44,0)))</f>
        <v>Rückverfolgbarkeit der Artikel</v>
      </c>
      <c r="C54" s="5"/>
    </row>
    <row r="55" spans="1:3" x14ac:dyDescent="0.25">
      <c r="A55" s="6" t="str">
        <f>IF(HLOOKUP([1]Formularsteuerung!$F$7,'[1]Abfragefelder nach Warengruppe'!$A$1:$Z$119,45,0)="","",(HLOOKUP([1]Formularsteuerung!$F$7,'[1]Abfragefelder nach Warengruppe'!$A$1:$Z$119,45,0)))</f>
        <v>Anzahl MA in Qualität</v>
      </c>
      <c r="C55" s="5"/>
    </row>
    <row r="56" spans="1:3" ht="9.9499999999999993" customHeight="1" x14ac:dyDescent="0.25">
      <c r="A56" s="7" t="s">
        <v>0</v>
      </c>
      <c r="B56" s="18"/>
      <c r="C56" s="8" t="s">
        <v>0</v>
      </c>
    </row>
    <row r="57" spans="1:3" x14ac:dyDescent="0.25">
      <c r="A57" s="19" t="str">
        <f>IF(HLOOKUP([1]Formularsteuerung!$F$7,'[1]Abfragefelder nach Warengruppe'!$A$1:$Z$119,46,0)="","",(HLOOKUP([1]Formularsteuerung!$F$7,'[1]Abfragefelder nach Warengruppe'!$A$1:$Z$119,46,0)))</f>
        <v>Produktion</v>
      </c>
      <c r="B57" s="25"/>
      <c r="C57" s="11" t="s">
        <v>0</v>
      </c>
    </row>
    <row r="58" spans="1:3" ht="9.9499999999999993" customHeight="1" x14ac:dyDescent="0.25">
      <c r="A58" s="13" t="s">
        <v>0</v>
      </c>
      <c r="B58" s="26"/>
      <c r="C58" s="15" t="s">
        <v>0</v>
      </c>
    </row>
    <row r="59" spans="1:3" x14ac:dyDescent="0.25">
      <c r="A59" s="16" t="str">
        <f>IF(HLOOKUP([1]Formularsteuerung!$F$7,'[1]Abfragefelder nach Warengruppe'!$A$1:$Z$119,47,0)="","",(HLOOKUP([1]Formularsteuerung!$F$7,'[1]Abfragefelder nach Warengruppe'!$A$1:$Z$119,47,0)))</f>
        <v>Automatisierungsgrad</v>
      </c>
      <c r="C59" s="5"/>
    </row>
    <row r="60" spans="1:3" x14ac:dyDescent="0.25">
      <c r="A60" s="4" t="str">
        <f>IF(HLOOKUP([1]Formularsteuerung!$F$7,'[1]Abfragefelder nach Warengruppe'!$A$1:$Z$119,48,0)="","",(HLOOKUP([1]Formularsteuerung!$F$7,'[1]Abfragefelder nach Warengruppe'!$A$1:$Z$119,48,0)))</f>
        <v>Kapazitätsauslastung</v>
      </c>
      <c r="C60" s="5"/>
    </row>
    <row r="61" spans="1:3" x14ac:dyDescent="0.25">
      <c r="A61" s="4" t="str">
        <f>IF(HLOOKUP([1]Formularsteuerung!$F$7,'[1]Abfragefelder nach Warengruppe'!$A$1:$Z$119,49,0)="","",(HLOOKUP([1]Formularsteuerung!$F$7,'[1]Abfragefelder nach Warengruppe'!$A$1:$Z$119,49,0)))</f>
        <v>Montagetätigkeiten (intern/ extern)</v>
      </c>
      <c r="C61" s="5"/>
    </row>
    <row r="62" spans="1:3" hidden="1" x14ac:dyDescent="0.25">
      <c r="A62" s="4" t="str">
        <f>IF(HLOOKUP([1]Formularsteuerung!$F$7,'[1]Abfragefelder nach Warengruppe'!$A$1:$Z$119,50,0)="","",(HLOOKUP([1]Formularsteuerung!$F$7,'[1]Abfragefelder nach Warengruppe'!$A$1:$Z$119,50,0)))</f>
        <v>Werkzeugbau (intern/ extern)</v>
      </c>
      <c r="C62" s="5"/>
    </row>
    <row r="63" spans="1:3" hidden="1" x14ac:dyDescent="0.25">
      <c r="A63" s="4" t="str">
        <f>IF(HLOOKUP([1]Formularsteuerung!$F$7,'[1]Abfragefelder nach Warengruppe'!$A$1:$Z$119,51,0)="","",(HLOOKUP([1]Formularsteuerung!$F$7,'[1]Abfragefelder nach Warengruppe'!$A$1:$Z$119,51,0)))</f>
        <v>Werkzeugkonstruktion intern/extern</v>
      </c>
      <c r="C63" s="5"/>
    </row>
    <row r="64" spans="1:3" hidden="1" x14ac:dyDescent="0.25">
      <c r="A64" s="4" t="str">
        <f>IF(HLOOKUP([1]Formularsteuerung!$F$7,'[1]Abfragefelder nach Warengruppe'!$A$1:$Z$119,52,0)="","",(HLOOKUP([1]Formularsteuerung!$F$7,'[1]Abfragefelder nach Warengruppe'!$A$1:$Z$119,52,0)))</f>
        <v>Anzahl Werkzeuge intern gebaut (pro Jahr)</v>
      </c>
      <c r="C64" s="5"/>
    </row>
    <row r="65" spans="1:3" hidden="1" x14ac:dyDescent="0.25">
      <c r="A65" s="4" t="str">
        <f>IF(HLOOKUP([1]Formularsteuerung!$F$7,'[1]Abfragefelder nach Warengruppe'!$A$1:$Z$119,53,0)="","",(HLOOKUP([1]Formularsteuerung!$F$7,'[1]Abfragefelder nach Warengruppe'!$A$1:$Z$119,53,0)))</f>
        <v>Anzahl Werkzeuge extern gebaut (pro Jahr)</v>
      </c>
      <c r="C65" s="5"/>
    </row>
    <row r="66" spans="1:3" hidden="1" x14ac:dyDescent="0.25">
      <c r="A66" s="4" t="str">
        <f>IF(HLOOKUP([1]Formularsteuerung!$F$7,'[1]Abfragefelder nach Warengruppe'!$A$1:$Z$119,54,0)="","",(HLOOKUP([1]Formularsteuerung!$F$7,'[1]Abfragefelder nach Warengruppe'!$A$1:$Z$119,54,0)))</f>
        <v>Oberflächenveredelung (intern/ extern)</v>
      </c>
      <c r="C66" s="5"/>
    </row>
    <row r="67" spans="1:3" hidden="1" x14ac:dyDescent="0.25">
      <c r="A67" s="4" t="str">
        <f>IF(HLOOKUP([1]Formularsteuerung!$F$7,'[1]Abfragefelder nach Warengruppe'!$A$1:$Z$119,55,0)="","",(HLOOKUP([1]Formularsteuerung!$F$7,'[1]Abfragefelder nach Warengruppe'!$A$1:$Z$119,55,0)))</f>
        <v>Maschinenpark (Tonnen, Hersteller und Anzahl Spritzgußmaschinen)</v>
      </c>
      <c r="C67" s="5"/>
    </row>
    <row r="68" spans="1:3" hidden="1" x14ac:dyDescent="0.25">
      <c r="A68" s="4" t="str">
        <f>IF(HLOOKUP([1]Formularsteuerung!$F$7,'[1]Abfragefelder nach Warengruppe'!$A$1:$Z$119,56,0)="","",(HLOOKUP([1]Formularsteuerung!$F$7,'[1]Abfragefelder nach Warengruppe'!$A$1:$Z$119,56,0)))</f>
        <v>Neuste Maschine von</v>
      </c>
      <c r="C68" s="5"/>
    </row>
    <row r="69" spans="1:3" hidden="1" x14ac:dyDescent="0.25">
      <c r="A69" s="4" t="str">
        <f>IF(HLOOKUP([1]Formularsteuerung!$F$7,'[1]Abfragefelder nach Warengruppe'!$A$1:$Z$119,57,0)="","",(HLOOKUP([1]Formularsteuerung!$F$7,'[1]Abfragefelder nach Warengruppe'!$A$1:$Z$119,57,0)))</f>
        <v>Regelmäßige Neuanschaffungen Maschinen</v>
      </c>
      <c r="C69" s="5"/>
    </row>
    <row r="70" spans="1:3" hidden="1" x14ac:dyDescent="0.25">
      <c r="A70" s="4" t="str">
        <f>IF(HLOOKUP([1]Formularsteuerung!$F$7,'[1]Abfragefelder nach Warengruppe'!$A$1:$Z$119,58,0)="","",(HLOOKUP([1]Formularsteuerung!$F$7,'[1]Abfragefelder nach Warengruppe'!$A$1:$Z$119,58,0)))</f>
        <v>Spritzgewicht von… bis…</v>
      </c>
      <c r="C70" s="5"/>
    </row>
    <row r="71" spans="1:3" hidden="1" x14ac:dyDescent="0.25">
      <c r="A71" s="4" t="str">
        <f>IF(HLOOKUP([1]Formularsteuerung!$F$7,'[1]Abfragefelder nach Warengruppe'!$A$1:$Z$119,59,0)="","",(HLOOKUP([1]Formularsteuerung!$F$7,'[1]Abfragefelder nach Warengruppe'!$A$1:$Z$119,59,0)))</f>
        <v>Bautteilabmessung von… bis…</v>
      </c>
      <c r="C71" s="5"/>
    </row>
    <row r="72" spans="1:3" hidden="1" x14ac:dyDescent="0.25">
      <c r="A72" s="4" t="str">
        <f>IF(HLOOKUP([1]Formularsteuerung!$F$7,'[1]Abfragefelder nach Warengruppe'!$A$1:$Z$119,60,0)="","",(HLOOKUP([1]Formularsteuerung!$F$7,'[1]Abfragefelder nach Warengruppe'!$A$1:$Z$119,60,0)))</f>
        <v>Werkzeugtechnologien</v>
      </c>
      <c r="C72" s="5"/>
    </row>
    <row r="73" spans="1:3" hidden="1" x14ac:dyDescent="0.25">
      <c r="A73" s="4" t="str">
        <f>IF(HLOOKUP([1]Formularsteuerung!$F$7,'[1]Abfragefelder nach Warengruppe'!$A$1:$Z$119,61,0)="","",(HLOOKUP([1]Formularsteuerung!$F$7,'[1]Abfragefelder nach Warengruppe'!$A$1:$Z$119,61,0)))</f>
        <v>2k möglich</v>
      </c>
      <c r="C73" s="5"/>
    </row>
    <row r="74" spans="1:3" hidden="1" x14ac:dyDescent="0.25">
      <c r="A74" s="4" t="str">
        <f>IF(HLOOKUP([1]Formularsteuerung!$F$7,'[1]Abfragefelder nach Warengruppe'!$A$1:$Z$119,62,0)="","",(HLOOKUP([1]Formularsteuerung!$F$7,'[1]Abfragefelder nach Warengruppe'!$A$1:$Z$119,62,0)))</f>
        <v>3k möglich</v>
      </c>
      <c r="C74" s="5"/>
    </row>
    <row r="75" spans="1:3" hidden="1" x14ac:dyDescent="0.25">
      <c r="A75" s="4" t="str">
        <f>IF(HLOOKUP([1]Formularsteuerung!$F$7,'[1]Abfragefelder nach Warengruppe'!$A$1:$Z$119,63,0)="","",(HLOOKUP([1]Formularsteuerung!$F$7,'[1]Abfragefelder nach Warengruppe'!$A$1:$Z$119,63,0)))</f>
        <v>Technische Schwerpunkte</v>
      </c>
      <c r="C75" s="5"/>
    </row>
    <row r="76" spans="1:3" hidden="1" x14ac:dyDescent="0.25">
      <c r="A76" s="4" t="str">
        <f>IF(HLOOKUP([1]Formularsteuerung!$F$7,'[1]Abfragefelder nach Warengruppe'!$A$1:$Z$119,64,0)="","",(HLOOKUP([1]Formularsteuerung!$F$7,'[1]Abfragefelder nach Warengruppe'!$A$1:$Z$119,64,0)))</f>
        <v>Intern verfügbare Technologien</v>
      </c>
      <c r="C76" s="5"/>
    </row>
    <row r="77" spans="1:3" hidden="1" x14ac:dyDescent="0.25">
      <c r="A77" s="4" t="str">
        <f>IF(HLOOKUP([1]Formularsteuerung!$F$7,'[1]Abfragefelder nach Warengruppe'!$A$1:$Z$119,65,0)="","",(HLOOKUP([1]Formularsteuerung!$F$7,'[1]Abfragefelder nach Warengruppe'!$A$1:$Z$119,65,0)))</f>
        <v>Extern verfügbare Techhnologien</v>
      </c>
      <c r="C77" s="5"/>
    </row>
    <row r="78" spans="1:3" hidden="1" x14ac:dyDescent="0.25">
      <c r="A78" s="4" t="str">
        <f>IF(HLOOKUP([1]Formularsteuerung!$F$7,'[1]Abfragefelder nach Warengruppe'!$A$1:$Z$119,66,0)="","",(HLOOKUP([1]Formularsteuerung!$F$7,'[1]Abfragefelder nach Warengruppe'!$A$1:$Z$119,66,0)))</f>
        <v/>
      </c>
      <c r="C78" s="5"/>
    </row>
    <row r="79" spans="1:3" hidden="1" x14ac:dyDescent="0.25">
      <c r="A79" s="4" t="str">
        <f>IF(HLOOKUP([1]Formularsteuerung!$F$7,'[1]Abfragefelder nach Warengruppe'!$A$1:$Z$119,67,0)="","",(HLOOKUP([1]Formularsteuerung!$F$7,'[1]Abfragefelder nach Warengruppe'!$A$1:$Z$119,67,0)))</f>
        <v>Werkzeuglager mit Umgebungsparameter Überwachung</v>
      </c>
      <c r="C79" s="5"/>
    </row>
    <row r="80" spans="1:3" hidden="1" x14ac:dyDescent="0.25">
      <c r="A80" s="4" t="str">
        <f>IF(HLOOKUP([1]Formularsteuerung!$F$7,'[1]Abfragefelder nach Warengruppe'!$A$1:$Z$119,68,0)="","",(HLOOKUP([1]Formularsteuerung!$F$7,'[1]Abfragefelder nach Warengruppe'!$A$1:$Z$119,68,0)))</f>
        <v>Werkzeuglager mit Brandschutz</v>
      </c>
      <c r="C80" s="5"/>
    </row>
    <row r="81" spans="1:3" ht="30" x14ac:dyDescent="0.25">
      <c r="A81" s="6" t="str">
        <f>IF(HLOOKUP([1]Formularsteuerung!$F$7,'[1]Abfragefelder nach Warengruppe'!$A$1:$Z$119,69,0)="","",(HLOOKUP([1]Formularsteuerung!$F$7,'[1]Abfragefelder nach Warengruppe'!$A$1:$Z$119,69,0)))</f>
        <v>Schichtsystem (5/6/7 Tage Woche)</v>
      </c>
      <c r="C81" s="5"/>
    </row>
    <row r="82" spans="1:3" ht="9.9499999999999993" customHeight="1" x14ac:dyDescent="0.25">
      <c r="A82" s="7" t="s">
        <v>0</v>
      </c>
      <c r="B82" s="18"/>
      <c r="C82" s="8" t="s">
        <v>0</v>
      </c>
    </row>
    <row r="83" spans="1:3" hidden="1" x14ac:dyDescent="0.25">
      <c r="A83" s="19" t="str">
        <f>IF(HLOOKUP([1]Formularsteuerung!$F$7,'[1]Abfragefelder nach Warengruppe'!$A$1:$Z$119,70,0)="","",(HLOOKUP([1]Formularsteuerung!$F$7,'[1]Abfragefelder nach Warengruppe'!$A$1:$Z$119,70,0)))</f>
        <v/>
      </c>
      <c r="B83" s="25"/>
      <c r="C83" s="11" t="s">
        <v>0</v>
      </c>
    </row>
    <row r="84" spans="1:3" ht="9.9499999999999993" customHeight="1" x14ac:dyDescent="0.25">
      <c r="A84" s="13" t="s">
        <v>0</v>
      </c>
      <c r="B84" s="26"/>
      <c r="C84" s="15" t="s">
        <v>0</v>
      </c>
    </row>
    <row r="85" spans="1:3" hidden="1" x14ac:dyDescent="0.25">
      <c r="A85" s="16" t="str">
        <f>IF(HLOOKUP([1]Formularsteuerung!$F$7,'[1]Abfragefelder nach Warengruppe'!$A$1:$Z$119,71,0)="","",(HLOOKUP([1]Formularsteuerung!$F$7,'[1]Abfragefelder nach Warengruppe'!$A$1:$Z$119,71,0)))</f>
        <v/>
      </c>
      <c r="C85" s="5"/>
    </row>
    <row r="86" spans="1:3" hidden="1" x14ac:dyDescent="0.25">
      <c r="A86" s="4" t="str">
        <f>IF(HLOOKUP([1]Formularsteuerung!$F$7,'[1]Abfragefelder nach Warengruppe'!$A$1:$Z$119,72,0)="","",(HLOOKUP([1]Formularsteuerung!$F$7,'[1]Abfragefelder nach Warengruppe'!$A$1:$Z$119,72,0)))</f>
        <v/>
      </c>
      <c r="C86" s="5"/>
    </row>
    <row r="87" spans="1:3" hidden="1" x14ac:dyDescent="0.25">
      <c r="A87" s="4" t="str">
        <f>IF(HLOOKUP([1]Formularsteuerung!$F$7,'[1]Abfragefelder nach Warengruppe'!$A$1:$Z$119,73,0)="","",(HLOOKUP([1]Formularsteuerung!$F$7,'[1]Abfragefelder nach Warengruppe'!$A$1:$Z$119,73,0)))</f>
        <v/>
      </c>
      <c r="C87" s="5"/>
    </row>
    <row r="88" spans="1:3" hidden="1" x14ac:dyDescent="0.25">
      <c r="A88" s="4" t="str">
        <f>IF(HLOOKUP([1]Formularsteuerung!$F$7,'[1]Abfragefelder nach Warengruppe'!$A$1:$Z$119,74,0)="","",(HLOOKUP([1]Formularsteuerung!$F$7,'[1]Abfragefelder nach Warengruppe'!$A$1:$Z$119,74,0)))</f>
        <v/>
      </c>
      <c r="C88" s="5"/>
    </row>
    <row r="89" spans="1:3" hidden="1" x14ac:dyDescent="0.25">
      <c r="A89" s="4" t="str">
        <f>IF(HLOOKUP([1]Formularsteuerung!$F$7,'[1]Abfragefelder nach Warengruppe'!$A$1:$Z$119,75,0)="","",(HLOOKUP([1]Formularsteuerung!$F$7,'[1]Abfragefelder nach Warengruppe'!$A$1:$Z$119,75,0)))</f>
        <v/>
      </c>
      <c r="C89" s="5"/>
    </row>
    <row r="90" spans="1:3" hidden="1" x14ac:dyDescent="0.25">
      <c r="A90" s="4" t="str">
        <f>IF(HLOOKUP([1]Formularsteuerung!$F$7,'[1]Abfragefelder nach Warengruppe'!$A$1:$Z$119,76,0)="","",(HLOOKUP([1]Formularsteuerung!$F$7,'[1]Abfragefelder nach Warengruppe'!$A$1:$Z$119,76,0)))</f>
        <v/>
      </c>
      <c r="C90" s="5"/>
    </row>
    <row r="91" spans="1:3" hidden="1" x14ac:dyDescent="0.25">
      <c r="A91" s="4" t="str">
        <f>IF(HLOOKUP([1]Formularsteuerung!$F$7,'[1]Abfragefelder nach Warengruppe'!$A$1:$Z$119,77,0)="","",(HLOOKUP([1]Formularsteuerung!$F$7,'[1]Abfragefelder nach Warengruppe'!$A$1:$Z$119,77,0)))</f>
        <v/>
      </c>
      <c r="C91" s="5"/>
    </row>
    <row r="92" spans="1:3" hidden="1" x14ac:dyDescent="0.25">
      <c r="A92" s="4" t="str">
        <f>IF(HLOOKUP([1]Formularsteuerung!$F$7,'[1]Abfragefelder nach Warengruppe'!$A$1:$Z$119,78,0)="","",(HLOOKUP([1]Formularsteuerung!$F$7,'[1]Abfragefelder nach Warengruppe'!$A$1:$Z$119,78,0)))</f>
        <v/>
      </c>
      <c r="C92" s="5"/>
    </row>
    <row r="93" spans="1:3" hidden="1" x14ac:dyDescent="0.25">
      <c r="A93" s="6" t="str">
        <f>IF(HLOOKUP([1]Formularsteuerung!$F$7,'[1]Abfragefelder nach Warengruppe'!$A$1:$Z$119,79,0)="","",(HLOOKUP([1]Formularsteuerung!$F$7,'[1]Abfragefelder nach Warengruppe'!$A$1:$Z$119,79,0)))</f>
        <v/>
      </c>
      <c r="C93" s="5"/>
    </row>
    <row r="94" spans="1:3" ht="9.9499999999999993" customHeight="1" x14ac:dyDescent="0.25">
      <c r="A94" s="7" t="s">
        <v>0</v>
      </c>
      <c r="B94" s="18"/>
      <c r="C94" s="8" t="s">
        <v>0</v>
      </c>
    </row>
    <row r="95" spans="1:3" hidden="1" x14ac:dyDescent="0.25">
      <c r="A95" s="19" t="str">
        <f>IF(HLOOKUP([1]Formularsteuerung!$F$7,'[1]Abfragefelder nach Warengruppe'!$A$1:$Z$119,80,0)="","",(HLOOKUP([1]Formularsteuerung!$F$7,'[1]Abfragefelder nach Warengruppe'!$A$1:$Z$119,80,0)))</f>
        <v>Material</v>
      </c>
      <c r="B95" s="25"/>
      <c r="C95" s="11" t="s">
        <v>0</v>
      </c>
    </row>
    <row r="96" spans="1:3" ht="9.9499999999999993" hidden="1" customHeight="1" x14ac:dyDescent="0.25">
      <c r="A96" s="27"/>
      <c r="B96" s="26"/>
      <c r="C96" s="28"/>
    </row>
    <row r="97" spans="1:3" hidden="1" x14ac:dyDescent="0.25">
      <c r="A97" s="16" t="str">
        <f>IF(HLOOKUP([1]Formularsteuerung!$F$7,'[1]Abfragefelder nach Warengruppe'!$A$1:$Z$119,81,0)="","",(HLOOKUP([1]Formularsteuerung!$F$7,'[1]Abfragefelder nach Warengruppe'!$A$1:$Z$119,81,0)))</f>
        <v>PC-ABS</v>
      </c>
      <c r="C97" s="5"/>
    </row>
    <row r="98" spans="1:3" hidden="1" x14ac:dyDescent="0.25">
      <c r="A98" s="4" t="str">
        <f>IF(HLOOKUP([1]Formularsteuerung!$F$7,'[1]Abfragefelder nach Warengruppe'!$A$1:$Z$119,82,0)="","",(HLOOKUP([1]Formularsteuerung!$F$7,'[1]Abfragefelder nach Warengruppe'!$A$1:$Z$119,82,0)))</f>
        <v>ABS</v>
      </c>
      <c r="C98" s="5"/>
    </row>
    <row r="99" spans="1:3" hidden="1" x14ac:dyDescent="0.25">
      <c r="A99" s="4" t="str">
        <f>IF(HLOOKUP([1]Formularsteuerung!$F$7,'[1]Abfragefelder nach Warengruppe'!$A$1:$Z$119,83,0)="","",(HLOOKUP([1]Formularsteuerung!$F$7,'[1]Abfragefelder nach Warengruppe'!$A$1:$Z$119,83,0)))</f>
        <v>PC</v>
      </c>
      <c r="C99" s="5"/>
    </row>
    <row r="100" spans="1:3" hidden="1" x14ac:dyDescent="0.25">
      <c r="A100" s="4" t="str">
        <f>IF(HLOOKUP([1]Formularsteuerung!$F$7,'[1]Abfragefelder nach Warengruppe'!$A$1:$Z$119,84,0)="","",(HLOOKUP([1]Formularsteuerung!$F$7,'[1]Abfragefelder nach Warengruppe'!$A$1:$Z$119,84,0)))</f>
        <v>POM</v>
      </c>
      <c r="C100" s="5"/>
    </row>
    <row r="101" spans="1:3" hidden="1" x14ac:dyDescent="0.25">
      <c r="A101" s="4" t="str">
        <f>IF(HLOOKUP([1]Formularsteuerung!$F$7,'[1]Abfragefelder nach Warengruppe'!$A$1:$Z$119,85,0)="","",(HLOOKUP([1]Formularsteuerung!$F$7,'[1]Abfragefelder nach Warengruppe'!$A$1:$Z$119,85,0)))</f>
        <v>PP</v>
      </c>
      <c r="C101" s="5"/>
    </row>
    <row r="102" spans="1:3" hidden="1" x14ac:dyDescent="0.25">
      <c r="A102" s="4" t="str">
        <f>IF(HLOOKUP([1]Formularsteuerung!$F$7,'[1]Abfragefelder nach Warengruppe'!$A$1:$Z$119,86,0)="","",(HLOOKUP([1]Formularsteuerung!$F$7,'[1]Abfragefelder nach Warengruppe'!$A$1:$Z$119,86,0)))</f>
        <v>PMMA</v>
      </c>
      <c r="C102" s="5"/>
    </row>
    <row r="103" spans="1:3" hidden="1" x14ac:dyDescent="0.25">
      <c r="A103" s="4" t="str">
        <f>IF(HLOOKUP([1]Formularsteuerung!$F$7,'[1]Abfragefelder nach Warengruppe'!$A$1:$Z$119,87,0)="","",(HLOOKUP([1]Formularsteuerung!$F$7,'[1]Abfragefelder nach Warengruppe'!$A$1:$Z$119,87,0)))</f>
        <v>TPE</v>
      </c>
      <c r="C103" s="5"/>
    </row>
    <row r="104" spans="1:3" hidden="1" x14ac:dyDescent="0.25">
      <c r="A104" s="4" t="str">
        <f>IF(HLOOKUP([1]Formularsteuerung!$F$7,'[1]Abfragefelder nach Warengruppe'!$A$1:$Z$119,88,0)="","",(HLOOKUP([1]Formularsteuerung!$F$7,'[1]Abfragefelder nach Warengruppe'!$A$1:$Z$119,88,0)))</f>
        <v>ASA</v>
      </c>
      <c r="C104" s="5"/>
    </row>
    <row r="105" spans="1:3" hidden="1" x14ac:dyDescent="0.25">
      <c r="A105" s="6" t="str">
        <f>IF(HLOOKUP([1]Formularsteuerung!$F$7,'[1]Abfragefelder nach Warengruppe'!$A$1:$Z$119,89,0)="","",(HLOOKUP([1]Formularsteuerung!$F$7,'[1]Abfragefelder nach Warengruppe'!$A$1:$Z$119,89,0)))</f>
        <v>sonstiges</v>
      </c>
      <c r="C105" s="5"/>
    </row>
    <row r="106" spans="1:3" ht="9.9499999999999993" customHeight="1" x14ac:dyDescent="0.25">
      <c r="A106" s="7" t="s">
        <v>0</v>
      </c>
      <c r="B106" s="18"/>
      <c r="C106" s="8" t="s">
        <v>0</v>
      </c>
    </row>
    <row r="107" spans="1:3" x14ac:dyDescent="0.25">
      <c r="A107" s="19" t="str">
        <f>IF(HLOOKUP([1]Formularsteuerung!$F$7,'[1]Abfragefelder nach Warengruppe'!$A$1:$Z$119,90,0)="","",(HLOOKUP([1]Formularsteuerung!$F$7,'[1]Abfragefelder nach Warengruppe'!$A$1:$Z$119,90,0)))</f>
        <v>Auftragsabwicklung</v>
      </c>
      <c r="B107" s="25"/>
      <c r="C107" s="11" t="s">
        <v>0</v>
      </c>
    </row>
    <row r="108" spans="1:3" ht="9.9499999999999993" customHeight="1" x14ac:dyDescent="0.25">
      <c r="A108" s="29" t="s">
        <v>0</v>
      </c>
      <c r="B108" s="26"/>
      <c r="C108" s="30" t="s">
        <v>0</v>
      </c>
    </row>
    <row r="109" spans="1:3" x14ac:dyDescent="0.25">
      <c r="A109" s="4" t="str">
        <f>IF(HLOOKUP([1]Formularsteuerung!$F$7,'[1]Abfragefelder nach Warengruppe'!$A$1:$Z$119,91,0)="","",(HLOOKUP([1]Formularsteuerung!$F$7,'[1]Abfragefelder nach Warengruppe'!$A$1:$Z$119,91,0)))</f>
        <v>Liefer-und Zahlungsbedingungen</v>
      </c>
      <c r="C109" s="5"/>
    </row>
    <row r="110" spans="1:3" x14ac:dyDescent="0.25">
      <c r="A110" s="4" t="str">
        <f>IF(HLOOKUP([1]Formularsteuerung!$F$7,'[1]Abfragefelder nach Warengruppe'!$A$1:$Z$119,92,0)="","",(HLOOKUP([1]Formularsteuerung!$F$7,'[1]Abfragefelder nach Warengruppe'!$A$1:$Z$119,92,0)))</f>
        <v>Elektronische Bestellungen</v>
      </c>
      <c r="C110" s="5"/>
    </row>
    <row r="111" spans="1:3" x14ac:dyDescent="0.25">
      <c r="A111" s="4" t="str">
        <f>IF(HLOOKUP([1]Formularsteuerung!$F$7,'[1]Abfragefelder nach Warengruppe'!$A$1:$Z$119,93,0)="","",(HLOOKUP([1]Formularsteuerung!$F$7,'[1]Abfragefelder nach Warengruppe'!$A$1:$Z$119,93,0)))</f>
        <v>VMI (Lieferantengesteuerter Bestand)</v>
      </c>
      <c r="C111" s="5"/>
    </row>
    <row r="112" spans="1:3" x14ac:dyDescent="0.25">
      <c r="A112" s="4" t="str">
        <f>IF(HLOOKUP([1]Formularsteuerung!$F$7,'[1]Abfragefelder nach Warengruppe'!$A$1:$Z$119,94,0)="","",(HLOOKUP([1]Formularsteuerung!$F$7,'[1]Abfragefelder nach Warengruppe'!$A$1:$Z$119,94,0)))</f>
        <v xml:space="preserve">Bonusvereinbarungen
</v>
      </c>
      <c r="C112" s="5"/>
    </row>
    <row r="113" spans="1:3" x14ac:dyDescent="0.25">
      <c r="A113" s="6" t="str">
        <f>IF(HLOOKUP([1]Formularsteuerung!$F$7,'[1]Abfragefelder nach Warengruppe'!$A$1:$Z$119,95,0)="","",(HLOOKUP([1]Formularsteuerung!$F$7,'[1]Abfragefelder nach Warengruppe'!$A$1:$Z$119,95,0)))</f>
        <v>Laufzeit Rahmenbestellungen</v>
      </c>
      <c r="C113" s="5"/>
    </row>
    <row r="114" spans="1:3" x14ac:dyDescent="0.25">
      <c r="A114" s="4" t="str">
        <f>IF(HLOOKUP([1]Formularsteuerung!$F$7,'[1]Abfragefelder nach Warengruppe'!$A$1:$Z$119,96,0)="","",(HLOOKUP([1]Formularsteuerung!$F$7,'[1]Abfragefelder nach Warengruppe'!$A$1:$Z$119,96,0)))</f>
        <v>Mindestauftragswert</v>
      </c>
      <c r="C114" s="5"/>
    </row>
    <row r="115" spans="1:3" ht="9.9499999999999993" customHeight="1" x14ac:dyDescent="0.25">
      <c r="A115" s="31" t="s">
        <v>0</v>
      </c>
      <c r="B115" s="18"/>
      <c r="C115" s="30" t="s">
        <v>0</v>
      </c>
    </row>
    <row r="116" spans="1:3" x14ac:dyDescent="0.25">
      <c r="A116" s="19" t="str">
        <f>IF(HLOOKUP([1]Formularsteuerung!$F$7,'[1]Abfragefelder nach Warengruppe'!$A$1:$Z$119,97,0)="","",(HLOOKUP([1]Formularsteuerung!$F$7,'[1]Abfragefelder nach Warengruppe'!$A$1:$Z$119,97,0)))</f>
        <v>Service</v>
      </c>
      <c r="B116" s="25"/>
      <c r="C116" s="11" t="s">
        <v>0</v>
      </c>
    </row>
    <row r="117" spans="1:3" ht="9.9499999999999993" customHeight="1" x14ac:dyDescent="0.25">
      <c r="A117" s="29" t="s">
        <v>0</v>
      </c>
      <c r="B117" s="26"/>
      <c r="C117" s="30" t="s">
        <v>0</v>
      </c>
    </row>
    <row r="118" spans="1:3" x14ac:dyDescent="0.25">
      <c r="A118" s="4" t="str">
        <f>IF(HLOOKUP([1]Formularsteuerung!$F$7,'[1]Abfragefelder nach Warengruppe'!$A$1:$Z$119,98,0)="","",(HLOOKUP([1]Formularsteuerung!$F$7,'[1]Abfragefelder nach Warengruppe'!$A$1:$Z$119,98,0)))</f>
        <v>Offene Kalkulation</v>
      </c>
      <c r="C118" s="5"/>
    </row>
    <row r="119" spans="1:3" x14ac:dyDescent="0.25">
      <c r="A119" s="4" t="str">
        <f>IF(HLOOKUP([1]Formularsteuerung!$F$7,'[1]Abfragefelder nach Warengruppe'!$A$1:$Z$119,99,0)="","",(HLOOKUP([1]Formularsteuerung!$F$7,'[1]Abfragefelder nach Warengruppe'!$A$1:$Z$119,99,0)))</f>
        <v>Produktentwicklung</v>
      </c>
      <c r="C119" s="5"/>
    </row>
    <row r="120" spans="1:3" x14ac:dyDescent="0.25">
      <c r="A120" s="4" t="str">
        <f>IF(HLOOKUP([1]Formularsteuerung!$F$7,'[1]Abfragefelder nach Warengruppe'!$A$1:$Z$119,100,0)="","",(HLOOKUP([1]Formularsteuerung!$F$7,'[1]Abfragefelder nach Warengruppe'!$A$1:$Z$119,100,0)))</f>
        <v>Zeichnungserstellung /-bereitstellung</v>
      </c>
      <c r="C120" s="5"/>
    </row>
    <row r="121" spans="1:3" ht="9.9499999999999993" customHeight="1" x14ac:dyDescent="0.25">
      <c r="A121" s="29" t="s">
        <v>0</v>
      </c>
      <c r="B121" s="18"/>
      <c r="C121" s="30" t="s">
        <v>0</v>
      </c>
    </row>
    <row r="122" spans="1:3" hidden="1" x14ac:dyDescent="0.25">
      <c r="A122" s="19" t="str">
        <f>IF(HLOOKUP([1]Formularsteuerung!$F$7,'[1]Abfragefelder nach Warengruppe'!$A$1:$Z$119,101,0)="","",(HLOOKUP([1]Formularsteuerung!$F$7,'[1]Abfragefelder nach Warengruppe'!$A$1:$Z$119,101,0)))</f>
        <v/>
      </c>
      <c r="B122" s="25"/>
      <c r="C122" s="11" t="s">
        <v>0</v>
      </c>
    </row>
    <row r="123" spans="1:3" ht="9.9499999999999993" customHeight="1" x14ac:dyDescent="0.25">
      <c r="A123" s="29" t="s">
        <v>0</v>
      </c>
      <c r="B123" s="26"/>
      <c r="C123" s="30" t="s">
        <v>0</v>
      </c>
    </row>
    <row r="124" spans="1:3" hidden="1" x14ac:dyDescent="0.25">
      <c r="A124" s="4" t="str">
        <f>IF(HLOOKUP([1]Formularsteuerung!$F$7,'[1]Abfragefelder nach Warengruppe'!$A$1:$Z$119,102,0)="","",(HLOOKUP([1]Formularsteuerung!$F$7,'[1]Abfragefelder nach Warengruppe'!$A$1:$Z$119,102,0)))</f>
        <v/>
      </c>
      <c r="C124" s="5"/>
    </row>
    <row r="125" spans="1:3" ht="9.9499999999999993" customHeight="1" x14ac:dyDescent="0.25">
      <c r="A125" s="29" t="s">
        <v>0</v>
      </c>
      <c r="B125" s="18"/>
      <c r="C125" s="30" t="s">
        <v>0</v>
      </c>
    </row>
    <row r="126" spans="1:3" x14ac:dyDescent="0.25">
      <c r="A126" s="19" t="str">
        <f>IF(HLOOKUP([1]Formularsteuerung!$F$7,'[1]Abfragefelder nach Warengruppe'!$A$1:$Z$119,103,0)="","",(HLOOKUP([1]Formularsteuerung!$F$7,'[1]Abfragefelder nach Warengruppe'!$A$1:$Z$119,103,0)))</f>
        <v>Sonstiges</v>
      </c>
      <c r="B126" s="25"/>
      <c r="C126" s="11" t="s">
        <v>0</v>
      </c>
    </row>
    <row r="127" spans="1:3" ht="9.9499999999999993" customHeight="1" x14ac:dyDescent="0.25">
      <c r="A127" s="29" t="s">
        <v>0</v>
      </c>
      <c r="B127" s="26"/>
      <c r="C127" s="30" t="s">
        <v>0</v>
      </c>
    </row>
    <row r="128" spans="1:3" x14ac:dyDescent="0.25">
      <c r="A128" s="4" t="str">
        <f>IF(HLOOKUP([1]Formularsteuerung!$F$7,'[1]Abfragefelder nach Warengruppe'!$A$1:$Z$119,104,0)="","",(HLOOKUP([1]Formularsteuerung!$F$7,'[1]Abfragefelder nach Warengruppe'!$A$1:$Z$119,104,0)))</f>
        <v>Kommentar</v>
      </c>
      <c r="C128" s="5"/>
    </row>
    <row r="129" spans="1:3" hidden="1" x14ac:dyDescent="0.25">
      <c r="A129" s="32"/>
      <c r="C129" s="33"/>
    </row>
    <row r="130" spans="1:3" hidden="1" x14ac:dyDescent="0.25">
      <c r="A130" s="32"/>
      <c r="C130" s="33"/>
    </row>
    <row r="131" spans="1:3" x14ac:dyDescent="0.25">
      <c r="A131" s="32"/>
      <c r="C131" s="33"/>
    </row>
    <row r="132" spans="1:3" x14ac:dyDescent="0.25">
      <c r="A132" s="32"/>
      <c r="C132" s="33"/>
    </row>
    <row r="133" spans="1:3" x14ac:dyDescent="0.25">
      <c r="A133" s="32"/>
      <c r="C133" s="33"/>
    </row>
    <row r="134" spans="1:3" x14ac:dyDescent="0.25">
      <c r="A134" s="32"/>
      <c r="C134" s="33"/>
    </row>
    <row r="135" spans="1:3" x14ac:dyDescent="0.25">
      <c r="A135" s="32"/>
      <c r="C135" s="33"/>
    </row>
    <row r="136" spans="1:3" x14ac:dyDescent="0.25">
      <c r="A136" s="32"/>
      <c r="C136" s="33"/>
    </row>
    <row r="137" spans="1:3" x14ac:dyDescent="0.25">
      <c r="A137" s="32"/>
      <c r="C137" s="33"/>
    </row>
    <row r="138" spans="1:3" x14ac:dyDescent="0.25">
      <c r="A138" s="32"/>
      <c r="C138" s="33"/>
    </row>
    <row r="139" spans="1:3" x14ac:dyDescent="0.25">
      <c r="A139" s="32"/>
      <c r="C139" s="33"/>
    </row>
    <row r="140" spans="1:3" x14ac:dyDescent="0.25">
      <c r="A140" s="32"/>
      <c r="C140" s="33"/>
    </row>
    <row r="141" spans="1:3" x14ac:dyDescent="0.25">
      <c r="A141" s="32"/>
      <c r="C141" s="33"/>
    </row>
    <row r="142" spans="1:3" x14ac:dyDescent="0.25">
      <c r="A142" s="32"/>
      <c r="C142" s="33"/>
    </row>
    <row r="143" spans="1:3" x14ac:dyDescent="0.25">
      <c r="A143" s="32"/>
      <c r="C143" s="33"/>
    </row>
    <row r="144" spans="1:3" x14ac:dyDescent="0.25">
      <c r="A144" s="32"/>
      <c r="C144" s="33"/>
    </row>
    <row r="145" spans="1:3" x14ac:dyDescent="0.25">
      <c r="A145" s="32"/>
      <c r="C145" s="33"/>
    </row>
    <row r="146" spans="1:3" x14ac:dyDescent="0.25">
      <c r="A146" s="32"/>
      <c r="C146" s="33"/>
    </row>
    <row r="147" spans="1:3" x14ac:dyDescent="0.25">
      <c r="A147" s="32"/>
      <c r="C147" s="33"/>
    </row>
    <row r="148" spans="1:3" x14ac:dyDescent="0.25">
      <c r="A148" s="32"/>
      <c r="C148" s="33"/>
    </row>
    <row r="149" spans="1:3" x14ac:dyDescent="0.25">
      <c r="A149" s="32"/>
      <c r="C149" s="33"/>
    </row>
    <row r="150" spans="1:3" x14ac:dyDescent="0.25">
      <c r="A150" s="32"/>
      <c r="C150" s="33"/>
    </row>
    <row r="151" spans="1:3" x14ac:dyDescent="0.25">
      <c r="A151" s="32"/>
      <c r="C151" s="33"/>
    </row>
    <row r="152" spans="1:3" x14ac:dyDescent="0.25">
      <c r="A152" s="32"/>
      <c r="C152" s="33"/>
    </row>
    <row r="153" spans="1:3" x14ac:dyDescent="0.25">
      <c r="A153" s="32"/>
      <c r="C153" s="33"/>
    </row>
    <row r="154" spans="1:3" x14ac:dyDescent="0.25">
      <c r="A154" s="32"/>
      <c r="C154" s="33"/>
    </row>
    <row r="155" spans="1:3" x14ac:dyDescent="0.25">
      <c r="A155" s="32"/>
      <c r="C155" s="33"/>
    </row>
    <row r="156" spans="1:3" x14ac:dyDescent="0.25">
      <c r="A156" s="32"/>
      <c r="C156" s="33"/>
    </row>
    <row r="157" spans="1:3" x14ac:dyDescent="0.25">
      <c r="A157" s="32"/>
      <c r="C157" s="33"/>
    </row>
    <row r="158" spans="1:3" x14ac:dyDescent="0.25">
      <c r="A158" s="32"/>
      <c r="C158" s="33"/>
    </row>
    <row r="159" spans="1:3" x14ac:dyDescent="0.25">
      <c r="A159" s="32"/>
      <c r="C159" s="33"/>
    </row>
    <row r="160" spans="1:3" x14ac:dyDescent="0.25">
      <c r="A160" s="32"/>
      <c r="C160" s="33"/>
    </row>
    <row r="161" spans="1:3" x14ac:dyDescent="0.25">
      <c r="A161" s="32"/>
      <c r="C161" s="33"/>
    </row>
    <row r="162" spans="1:3" x14ac:dyDescent="0.25">
      <c r="A162" s="32"/>
      <c r="C162" s="33"/>
    </row>
    <row r="163" spans="1:3" x14ac:dyDescent="0.25">
      <c r="A163" s="32"/>
      <c r="C163" s="33"/>
    </row>
    <row r="164" spans="1:3" x14ac:dyDescent="0.25">
      <c r="A164" s="32"/>
      <c r="C164" s="33"/>
    </row>
    <row r="165" spans="1:3" x14ac:dyDescent="0.25">
      <c r="A165" s="32"/>
      <c r="C165" s="33"/>
    </row>
    <row r="166" spans="1:3" x14ac:dyDescent="0.25">
      <c r="A166" s="32"/>
      <c r="C166" s="33"/>
    </row>
    <row r="167" spans="1:3" x14ac:dyDescent="0.25">
      <c r="A167" s="32"/>
      <c r="C167" s="33"/>
    </row>
    <row r="168" spans="1:3" x14ac:dyDescent="0.25">
      <c r="A168" s="32"/>
      <c r="C168" s="33"/>
    </row>
    <row r="169" spans="1:3" x14ac:dyDescent="0.25">
      <c r="A169" s="32"/>
      <c r="C169" s="33"/>
    </row>
    <row r="170" spans="1:3" x14ac:dyDescent="0.25">
      <c r="A170" s="32"/>
      <c r="C170" s="33"/>
    </row>
    <row r="171" spans="1:3" x14ac:dyDescent="0.25">
      <c r="A171" s="32"/>
      <c r="C171" s="33"/>
    </row>
    <row r="172" spans="1:3" x14ac:dyDescent="0.25">
      <c r="A172" s="32"/>
      <c r="C172" s="33"/>
    </row>
    <row r="173" spans="1:3" x14ac:dyDescent="0.25">
      <c r="A173" s="32"/>
      <c r="C173" s="33"/>
    </row>
    <row r="174" spans="1:3" x14ac:dyDescent="0.25">
      <c r="A174" s="32"/>
      <c r="C174" s="33"/>
    </row>
    <row r="175" spans="1:3" x14ac:dyDescent="0.25">
      <c r="A175" s="32"/>
      <c r="C175" s="33"/>
    </row>
    <row r="176" spans="1:3" x14ac:dyDescent="0.25">
      <c r="A176" s="32"/>
      <c r="C176" s="33"/>
    </row>
    <row r="177" spans="1:3" x14ac:dyDescent="0.25">
      <c r="A177" s="32"/>
      <c r="C177" s="33"/>
    </row>
    <row r="178" spans="1:3" x14ac:dyDescent="0.25">
      <c r="A178" s="32"/>
      <c r="C178" s="33"/>
    </row>
    <row r="179" spans="1:3" x14ac:dyDescent="0.25">
      <c r="A179" s="32"/>
      <c r="C179" s="33"/>
    </row>
    <row r="180" spans="1:3" x14ac:dyDescent="0.25">
      <c r="A180" s="32"/>
      <c r="C180" s="33"/>
    </row>
    <row r="181" spans="1:3" x14ac:dyDescent="0.25">
      <c r="A181" s="32"/>
      <c r="C181" s="33"/>
    </row>
    <row r="182" spans="1:3" x14ac:dyDescent="0.25">
      <c r="A182" s="32"/>
      <c r="C182" s="33"/>
    </row>
    <row r="183" spans="1:3" x14ac:dyDescent="0.25">
      <c r="A183" s="32"/>
      <c r="C183" s="33"/>
    </row>
    <row r="184" spans="1:3" x14ac:dyDescent="0.25">
      <c r="A184" s="32"/>
      <c r="C184" s="33"/>
    </row>
    <row r="185" spans="1:3" x14ac:dyDescent="0.25">
      <c r="A185" s="32"/>
      <c r="C185" s="33"/>
    </row>
    <row r="186" spans="1:3" x14ac:dyDescent="0.25">
      <c r="A186" s="32"/>
      <c r="C186" s="33"/>
    </row>
    <row r="187" spans="1:3" x14ac:dyDescent="0.25">
      <c r="A187" s="32"/>
      <c r="C187" s="33"/>
    </row>
    <row r="188" spans="1:3" x14ac:dyDescent="0.25">
      <c r="A188" s="32"/>
      <c r="C188" s="33"/>
    </row>
    <row r="189" spans="1:3" x14ac:dyDescent="0.25">
      <c r="A189" s="32"/>
      <c r="C189" s="33"/>
    </row>
    <row r="190" spans="1:3" x14ac:dyDescent="0.25">
      <c r="A190" s="32"/>
      <c r="C190" s="33"/>
    </row>
    <row r="191" spans="1:3" x14ac:dyDescent="0.25">
      <c r="A191" s="34"/>
      <c r="C191" s="33"/>
    </row>
    <row r="192" spans="1:3" x14ac:dyDescent="0.25">
      <c r="A192" s="34"/>
      <c r="C192" s="33"/>
    </row>
    <row r="193" spans="1:3" x14ac:dyDescent="0.25">
      <c r="A193" s="34"/>
      <c r="C193" s="33"/>
    </row>
    <row r="194" spans="1:3" x14ac:dyDescent="0.25">
      <c r="A194" s="34"/>
      <c r="C194" s="33"/>
    </row>
    <row r="195" spans="1:3" x14ac:dyDescent="0.25">
      <c r="A195" s="34"/>
      <c r="C195" s="33"/>
    </row>
    <row r="196" spans="1:3" x14ac:dyDescent="0.25">
      <c r="A196" s="34"/>
      <c r="C196" s="33"/>
    </row>
    <row r="197" spans="1:3" x14ac:dyDescent="0.25">
      <c r="A197" s="34"/>
      <c r="C197" s="33"/>
    </row>
    <row r="198" spans="1:3" x14ac:dyDescent="0.25">
      <c r="A198" s="34"/>
      <c r="C198" s="33"/>
    </row>
    <row r="199" spans="1:3" x14ac:dyDescent="0.25">
      <c r="A199" s="34"/>
      <c r="C199" s="33"/>
    </row>
    <row r="200" spans="1:3" x14ac:dyDescent="0.25">
      <c r="A200" s="34"/>
      <c r="C200" s="33"/>
    </row>
    <row r="201" spans="1:3" x14ac:dyDescent="0.25">
      <c r="A201" s="34"/>
      <c r="C201" s="33"/>
    </row>
    <row r="202" spans="1:3" x14ac:dyDescent="0.25">
      <c r="A202" s="34"/>
      <c r="C202" s="33"/>
    </row>
    <row r="203" spans="1:3" x14ac:dyDescent="0.25">
      <c r="A203" s="34"/>
      <c r="C203" s="33"/>
    </row>
    <row r="204" spans="1:3" x14ac:dyDescent="0.25">
      <c r="A204" s="34"/>
      <c r="C204" s="33"/>
    </row>
    <row r="205" spans="1:3" x14ac:dyDescent="0.25">
      <c r="A205" s="34"/>
      <c r="C205" s="33"/>
    </row>
    <row r="206" spans="1:3" x14ac:dyDescent="0.25">
      <c r="A206" s="34"/>
      <c r="C206" s="33"/>
    </row>
    <row r="207" spans="1:3" x14ac:dyDescent="0.25">
      <c r="A207" s="34"/>
      <c r="C207" s="33"/>
    </row>
    <row r="208" spans="1:3" x14ac:dyDescent="0.25">
      <c r="A208" s="34"/>
      <c r="C208" s="33"/>
    </row>
    <row r="209" spans="1:3" x14ac:dyDescent="0.25">
      <c r="A209" s="34"/>
      <c r="C209" s="33"/>
    </row>
    <row r="210" spans="1:3" x14ac:dyDescent="0.25">
      <c r="A210" s="34"/>
      <c r="C210" s="33"/>
    </row>
    <row r="211" spans="1:3" x14ac:dyDescent="0.25">
      <c r="A211" s="34"/>
      <c r="C211" s="33"/>
    </row>
    <row r="212" spans="1:3" x14ac:dyDescent="0.25">
      <c r="A212" s="34"/>
      <c r="C212" s="33"/>
    </row>
    <row r="213" spans="1:3" x14ac:dyDescent="0.25">
      <c r="A213" s="34"/>
      <c r="C213" s="33"/>
    </row>
    <row r="214" spans="1:3" x14ac:dyDescent="0.25">
      <c r="A214" s="34"/>
      <c r="C214" s="35"/>
    </row>
    <row r="215" spans="1:3" x14ac:dyDescent="0.25">
      <c r="A215" s="34"/>
      <c r="C215" s="35"/>
    </row>
    <row r="216" spans="1:3" x14ac:dyDescent="0.25">
      <c r="A216" s="34"/>
      <c r="C216" s="35"/>
    </row>
    <row r="217" spans="1:3" x14ac:dyDescent="0.25">
      <c r="A217" s="34"/>
      <c r="C217" s="35"/>
    </row>
    <row r="218" spans="1:3" x14ac:dyDescent="0.25">
      <c r="A218" s="34"/>
      <c r="C218" s="35"/>
    </row>
    <row r="219" spans="1:3" x14ac:dyDescent="0.25">
      <c r="A219" s="34"/>
      <c r="C219" s="35"/>
    </row>
    <row r="220" spans="1:3" x14ac:dyDescent="0.25">
      <c r="A220" s="34"/>
      <c r="C220" s="35"/>
    </row>
    <row r="221" spans="1:3" x14ac:dyDescent="0.25">
      <c r="A221" s="34"/>
      <c r="C221" s="35"/>
    </row>
    <row r="222" spans="1:3" x14ac:dyDescent="0.25">
      <c r="A222" s="34"/>
      <c r="C222" s="35"/>
    </row>
    <row r="223" spans="1:3" x14ac:dyDescent="0.25">
      <c r="A223" s="34"/>
      <c r="C223" s="35"/>
    </row>
    <row r="224" spans="1:3" x14ac:dyDescent="0.25">
      <c r="A224" s="34"/>
      <c r="C224" s="35"/>
    </row>
    <row r="225" spans="1:3" x14ac:dyDescent="0.25">
      <c r="A225" s="34"/>
      <c r="C225" s="35"/>
    </row>
    <row r="226" spans="1:3" x14ac:dyDescent="0.25">
      <c r="A226" s="34"/>
      <c r="C226" s="35"/>
    </row>
    <row r="227" spans="1:3" x14ac:dyDescent="0.25">
      <c r="A227" s="34"/>
      <c r="C227" s="35"/>
    </row>
  </sheetData>
  <sheetProtection algorithmName="SHA-512" hashValue="43gdYkgei/dVizROI2FPr83vp1nrSJ7TfZtBHN3rPyUvQXBXLuQ8Eho1w34koon5jSx6bPeubJjALfWX9n8JRA==" saltValue="tWEd8bK+ngfM0weF16gpOQ==" spinCount="100000" sheet="1" objects="1" scenarios="1"/>
  <pageMargins left="0.70866141732283472" right="0.70866141732283472" top="1.3385826771653544" bottom="0.78740157480314965" header="0.31496062992125984" footer="0.31496062992125984"/>
  <pageSetup paperSize="9" orientation="portrait" r:id="rId1"/>
  <headerFooter>
    <oddHeader xml:space="preserve">&amp;C&amp;9&amp;HHekatron Technik GmbH, Brühlmatten 3a-9, 79295 Sulzburg&amp;11
&amp;"-,Fett"&amp;16Supplier questionnaire 
&amp;R&amp;G
</oddHeader>
    <oddFooter xml:space="preserve">&amp;L&amp;8VL-0774-08 / Strategischer Einkauf / Schürmann Till&amp;C
&amp;6Nur das im HMS eingestellte Dokument ist aktuell gültig.&amp;11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Formular LSA</vt:lpstr>
    </vt:vector>
  </TitlesOfParts>
  <Company>Hekatron Technik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Neumann Petra</dc:creator>
  <cp:lastModifiedBy>Neumann Petra</cp:lastModifiedBy>
  <dcterms:created xsi:type="dcterms:W3CDTF">2025-05-16T10:49:15Z</dcterms:created>
  <dcterms:modified xsi:type="dcterms:W3CDTF">2025-05-16T10:52:11Z</dcterms:modified>
</cp:coreProperties>
</file>